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610" activeTab="2"/>
  </bookViews>
  <sheets>
    <sheet name="调整总表" sheetId="1" r:id="rId1"/>
    <sheet name="2022年一般收支预算" sheetId="2" r:id="rId2"/>
    <sheet name="2022年政府性基金收支预算" sheetId="3" r:id="rId3"/>
    <sheet name="2022年社保基金收支预算" sheetId="4" r:id="rId4"/>
    <sheet name="2022年国有资本收支预算" sheetId="5" r:id="rId5"/>
  </sheets>
  <definedNames>
    <definedName name="_xlnm.Print_Area" localSheetId="1">'2022年一般收支预算'!$A$1:$H$37</definedName>
    <definedName name="_xlnm.Print_Area" localSheetId="2">'2022年政府性基金收支预算'!$A$1:$H$20</definedName>
    <definedName name="_xlnm.Print_Area" localSheetId="3">'2022年社保基金收支预算'!$A$1:$M$16</definedName>
  </definedNames>
  <calcPr fullCalcOnLoad="1"/>
</workbook>
</file>

<file path=xl/sharedStrings.xml><?xml version="1.0" encoding="utf-8"?>
<sst xmlns="http://schemas.openxmlformats.org/spreadsheetml/2006/main" count="237" uniqueCount="163">
  <si>
    <t>附表1</t>
  </si>
  <si>
    <t>石城县2022年预算调整总表</t>
  </si>
  <si>
    <t>单位：万元</t>
  </si>
  <si>
    <t>预算调整项目</t>
  </si>
  <si>
    <t>年初预算数</t>
  </si>
  <si>
    <t>调整后预算数</t>
  </si>
  <si>
    <t>预算增减额</t>
  </si>
  <si>
    <t>一、一般公共预算</t>
  </si>
  <si>
    <t>一般预算收入</t>
  </si>
  <si>
    <t>上级补助收入</t>
  </si>
  <si>
    <t>地方政府一般债券转贷收入</t>
  </si>
  <si>
    <t>上年结余</t>
  </si>
  <si>
    <t>动用上年预算稳定调节基金</t>
  </si>
  <si>
    <t>调入资金</t>
  </si>
  <si>
    <t>收入总计</t>
  </si>
  <si>
    <t>本级支出</t>
  </si>
  <si>
    <t>上解支出</t>
  </si>
  <si>
    <t>债务还本支出</t>
  </si>
  <si>
    <t>安排预算稳定调节基金</t>
  </si>
  <si>
    <t>支出总计</t>
  </si>
  <si>
    <t>年终结余</t>
  </si>
  <si>
    <t>二、政府性基金</t>
  </si>
  <si>
    <t>政府性基金收入</t>
  </si>
  <si>
    <t>专项债务对应项目专项收入</t>
  </si>
  <si>
    <t>地方政府专项债券转贷收入</t>
  </si>
  <si>
    <t>政府性基金支出</t>
  </si>
  <si>
    <t>调出基金</t>
  </si>
  <si>
    <t>三、社保基金</t>
  </si>
  <si>
    <t>社保基金收入</t>
  </si>
  <si>
    <t>社保基金支出</t>
  </si>
  <si>
    <t>四、国有资本</t>
  </si>
  <si>
    <t>国有资本收入</t>
  </si>
  <si>
    <t>国有资本支出</t>
  </si>
  <si>
    <t>调出资金</t>
  </si>
  <si>
    <t>附表2</t>
  </si>
  <si>
    <t>石城县2022年财政一般公共预算收支调整表</t>
  </si>
  <si>
    <t>收入项目</t>
  </si>
  <si>
    <t>2022年预算数</t>
  </si>
  <si>
    <t>2022年调整预算数</t>
  </si>
  <si>
    <t>调整额</t>
  </si>
  <si>
    <t>支出项目</t>
  </si>
  <si>
    <t>一、税收收入</t>
  </si>
  <si>
    <t>一、一般公共服务</t>
  </si>
  <si>
    <t xml:space="preserve">       增值税</t>
  </si>
  <si>
    <t>二、外交</t>
  </si>
  <si>
    <t xml:space="preserve">       企业所得税</t>
  </si>
  <si>
    <t>三、国防</t>
  </si>
  <si>
    <t xml:space="preserve">       个人所得税</t>
  </si>
  <si>
    <t>四、公共安全</t>
  </si>
  <si>
    <t xml:space="preserve">       资源税</t>
  </si>
  <si>
    <t>五、教育</t>
  </si>
  <si>
    <t xml:space="preserve">       城市维护建设税</t>
  </si>
  <si>
    <t>六、科学技术</t>
  </si>
  <si>
    <t xml:space="preserve">       房产税</t>
  </si>
  <si>
    <t>七、文化旅游体育与传媒</t>
  </si>
  <si>
    <t xml:space="preserve">       印花税</t>
  </si>
  <si>
    <t>八、社会保障和就业</t>
  </si>
  <si>
    <t xml:space="preserve">       城镇土地使用税</t>
  </si>
  <si>
    <t>九、卫生健康</t>
  </si>
  <si>
    <t xml:space="preserve">       土地增值税</t>
  </si>
  <si>
    <t>十、节能环保</t>
  </si>
  <si>
    <t xml:space="preserve">       车船使用和牌照税</t>
  </si>
  <si>
    <t>十一、城乡社区</t>
  </si>
  <si>
    <t xml:space="preserve">       烟叶税</t>
  </si>
  <si>
    <t>十二、农林水</t>
  </si>
  <si>
    <t xml:space="preserve">       耕地占用税</t>
  </si>
  <si>
    <t>十三、交通运输</t>
  </si>
  <si>
    <t xml:space="preserve">       契税</t>
  </si>
  <si>
    <t>十四、资源勘探工业信息</t>
  </si>
  <si>
    <t xml:space="preserve">       环保税</t>
  </si>
  <si>
    <t>十五、商业服务业</t>
  </si>
  <si>
    <t>二、非税收入</t>
  </si>
  <si>
    <t>十六、金融支出</t>
  </si>
  <si>
    <t xml:space="preserve">       专项收入</t>
  </si>
  <si>
    <t>十七、自然资源海洋气象等</t>
  </si>
  <si>
    <t xml:space="preserve">       行政事业性收费收入</t>
  </si>
  <si>
    <t>十八、住房保障</t>
  </si>
  <si>
    <t xml:space="preserve">       罚没收入</t>
  </si>
  <si>
    <t>十九、粮油物资储备</t>
  </si>
  <si>
    <t xml:space="preserve">       国有资源(资产)有偿使用收入</t>
  </si>
  <si>
    <t>二十、灾害防治及应急管理</t>
  </si>
  <si>
    <t xml:space="preserve">       其他收入</t>
  </si>
  <si>
    <t>二十一、预备费</t>
  </si>
  <si>
    <t xml:space="preserve">       政府住房基金收入</t>
  </si>
  <si>
    <t>二十二、其他支出</t>
  </si>
  <si>
    <t>收入合计</t>
  </si>
  <si>
    <t>二十三、债务付息</t>
  </si>
  <si>
    <t>补助收入</t>
  </si>
  <si>
    <t>二十四、债务发行费</t>
  </si>
  <si>
    <t>专项补助</t>
  </si>
  <si>
    <t>支出合计</t>
  </si>
  <si>
    <t>财力补助（含税收返还）</t>
  </si>
  <si>
    <t>上解上级支出</t>
  </si>
  <si>
    <t>地方政府一般债务还本支出</t>
  </si>
  <si>
    <t>上年结余收入</t>
  </si>
  <si>
    <t>预算结余</t>
  </si>
  <si>
    <t>结转下年支出</t>
  </si>
  <si>
    <t>净结余</t>
  </si>
  <si>
    <r>
      <t>附表</t>
    </r>
    <r>
      <rPr>
        <sz val="16"/>
        <rFont val="黑体"/>
        <family val="3"/>
      </rPr>
      <t>3</t>
    </r>
  </si>
  <si>
    <t>石城县2022年政府性基金预算收支调整表</t>
  </si>
  <si>
    <t>一、文化旅游体育与传媒</t>
  </si>
  <si>
    <t>一、国有土地使用权出让收入</t>
  </si>
  <si>
    <t>二、社会保障和就业支出</t>
  </si>
  <si>
    <t>二、国有土地收益基金收入</t>
  </si>
  <si>
    <t>三、城乡社区支出</t>
  </si>
  <si>
    <t>三、农业土地开发资金收入</t>
  </si>
  <si>
    <t>四、其他支出</t>
  </si>
  <si>
    <t>四、彩票公益金收入</t>
  </si>
  <si>
    <t>五、债务付息支出</t>
  </si>
  <si>
    <t>五、城市基础设施配套费收入</t>
  </si>
  <si>
    <t>六、债务发行费用支出</t>
  </si>
  <si>
    <t>六、污水处理费收入</t>
  </si>
  <si>
    <t>七、抗疫特别国债安排的支出</t>
  </si>
  <si>
    <t>七、其他政府性基金收入</t>
  </si>
  <si>
    <t>附表4</t>
  </si>
  <si>
    <t>石城县2022年社会保险基金收支调整表</t>
  </si>
  <si>
    <t>收入部分</t>
  </si>
  <si>
    <t>支出部分</t>
  </si>
  <si>
    <t>结余部分</t>
  </si>
  <si>
    <t>县级社会保险基金收入合计</t>
  </si>
  <si>
    <t>县级社会保险基金支出合计</t>
  </si>
  <si>
    <t>县级社会保险基金本年收支结余</t>
  </si>
  <si>
    <t>一、城乡居民基本养老保险</t>
  </si>
  <si>
    <t>县级社会保险基金年末滚存结余</t>
  </si>
  <si>
    <t>其中：社会保险费收入</t>
  </si>
  <si>
    <t>其中：社会保险待遇支出</t>
  </si>
  <si>
    <t>政府补贴收入</t>
  </si>
  <si>
    <t>转移支出</t>
  </si>
  <si>
    <t>一、城乡居民基本养老保险本年收支结余</t>
  </si>
  <si>
    <t>利息收入</t>
  </si>
  <si>
    <t>其他支出</t>
  </si>
  <si>
    <t>其他收入</t>
  </si>
  <si>
    <t>　　年末滚存结余</t>
  </si>
  <si>
    <t>二、机关事业单位基本养老保险</t>
  </si>
  <si>
    <t>二、机关事业单位基本养老保险基金本年收支结余</t>
  </si>
  <si>
    <t>其中：基本养老保险费收入</t>
  </si>
  <si>
    <t>财政补贴收入</t>
  </si>
  <si>
    <t>机关事业单位基本养老保险基金结余</t>
  </si>
  <si>
    <t>附表5</t>
  </si>
  <si>
    <t>石城县2022年国有资本经营预算收支调整表</t>
  </si>
  <si>
    <t>收          入</t>
  </si>
  <si>
    <t>支          出</t>
  </si>
  <si>
    <t>项        目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</si>
  <si>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</si>
  <si>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</si>
  <si>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</si>
  <si>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</si>
  <si>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</si>
  <si>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</si>
  <si>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</si>
  <si>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四、其他国有资本经营预算支出</t>
  </si>
  <si>
    <t>五、其他国有资本经营预算收入</t>
  </si>
  <si>
    <t>本年收入合计</t>
  </si>
  <si>
    <t>本年支出合计</t>
  </si>
  <si>
    <t>国有资本经营预算转移支付收入</t>
  </si>
  <si>
    <t>国有资本经营预算转移支付支出</t>
  </si>
  <si>
    <t>国有资本经营预算上解收入</t>
  </si>
  <si>
    <t>国有资本经营预算上解支出</t>
  </si>
  <si>
    <t>上年结转</t>
  </si>
  <si>
    <t>国有资本经营预算调出资金</t>
  </si>
  <si>
    <t>结转下年</t>
  </si>
  <si>
    <t>收 入 总 计</t>
  </si>
  <si>
    <t>支 出 总 计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</si>
</sst>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0_ "/>
    <numFmt numFmtId="178" formatCode="0_);[Red]\(0\)"/>
    <numFmt numFmtId="179" formatCode="0.0%"/>
    <numFmt numFmtId="180" formatCode="0.0_ "/>
    <numFmt numFmtId="181" formatCode="0_ "/>
    <numFmt numFmtId="182" formatCode="_ * #,##0_ ;_ * \-#,##0_ ;_ * &quot;-&quot;??_ ;_ @_ "/>
    <numFmt numFmtId="183" formatCode="0_ ;[Red]\-0\ "/>
    <numFmt numFmtId="184" formatCode="0.00_ "/>
    <numFmt numFmtId="185" formatCode="_ * #,##0.0_ ;_ * \-#,##0.0_ ;_ * &quot;-&quot;??_ ;_ @_ "/>
  </numFmts>
  <fonts count="60">
    <font>
      <sz val="11"/>
      <color theme="1"/>
      <name val="Trebuchet MS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华文新魏"/>
      <family val="0"/>
    </font>
    <font>
      <sz val="10"/>
      <color indexed="8"/>
      <name val="华文新魏"/>
      <family val="0"/>
    </font>
    <font>
      <sz val="11"/>
      <color indexed="8"/>
      <name val="宋体"/>
      <family val="0"/>
    </font>
    <font>
      <sz val="11"/>
      <color indexed="9"/>
      <name val="华文新魏"/>
      <family val="0"/>
    </font>
    <font>
      <sz val="11"/>
      <color indexed="53"/>
      <name val="华文新魏"/>
      <family val="0"/>
    </font>
    <font>
      <b/>
      <sz val="11"/>
      <color indexed="53"/>
      <name val="华文新魏"/>
      <family val="0"/>
    </font>
    <font>
      <b/>
      <sz val="13"/>
      <color indexed="59"/>
      <name val="华文新魏"/>
      <family val="0"/>
    </font>
    <font>
      <sz val="11"/>
      <color indexed="10"/>
      <name val="华文新魏"/>
      <family val="0"/>
    </font>
    <font>
      <b/>
      <sz val="15"/>
      <color indexed="59"/>
      <name val="华文新魏"/>
      <family val="0"/>
    </font>
    <font>
      <sz val="11"/>
      <color indexed="16"/>
      <name val="华文新魏"/>
      <family val="0"/>
    </font>
    <font>
      <sz val="11"/>
      <color indexed="17"/>
      <name val="华文新魏"/>
      <family val="0"/>
    </font>
    <font>
      <b/>
      <sz val="11"/>
      <color indexed="8"/>
      <name val="华文新魏"/>
      <family val="0"/>
    </font>
    <font>
      <sz val="11"/>
      <color indexed="19"/>
      <name val="华文新魏"/>
      <family val="0"/>
    </font>
    <font>
      <b/>
      <sz val="11"/>
      <color indexed="59"/>
      <name val="华文新魏"/>
      <family val="0"/>
    </font>
    <font>
      <b/>
      <sz val="18"/>
      <color indexed="59"/>
      <name val="华文新魏"/>
      <family val="0"/>
    </font>
    <font>
      <u val="single"/>
      <sz val="11"/>
      <color indexed="12"/>
      <name val="华文新魏"/>
      <family val="0"/>
    </font>
    <font>
      <i/>
      <sz val="11"/>
      <color indexed="23"/>
      <name val="华文新魏"/>
      <family val="0"/>
    </font>
    <font>
      <u val="single"/>
      <sz val="11"/>
      <color indexed="20"/>
      <name val="华文新魏"/>
      <family val="0"/>
    </font>
    <font>
      <sz val="11"/>
      <color indexed="62"/>
      <name val="华文新魏"/>
      <family val="0"/>
    </font>
    <font>
      <b/>
      <sz val="11"/>
      <color indexed="63"/>
      <name val="华文新魏"/>
      <family val="0"/>
    </font>
    <font>
      <b/>
      <sz val="11"/>
      <color indexed="9"/>
      <name val="华文新魏"/>
      <family val="0"/>
    </font>
    <font>
      <sz val="11"/>
      <color indexed="8"/>
      <name val="华文新魏"/>
      <family val="0"/>
    </font>
    <font>
      <sz val="11"/>
      <color rgb="FF3F3F76"/>
      <name val="Trebuchet MS"/>
      <family val="0"/>
    </font>
    <font>
      <sz val="11"/>
      <color rgb="FF9C0006"/>
      <name val="Trebuchet MS"/>
      <family val="0"/>
    </font>
    <font>
      <sz val="11"/>
      <color theme="0"/>
      <name val="Trebuchet MS"/>
      <family val="0"/>
    </font>
    <font>
      <u val="single"/>
      <sz val="11"/>
      <color rgb="FF0000FF"/>
      <name val="Trebuchet MS"/>
      <family val="0"/>
    </font>
    <font>
      <u val="single"/>
      <sz val="11"/>
      <color rgb="FF800080"/>
      <name val="Trebuchet MS"/>
      <family val="0"/>
    </font>
    <font>
      <b/>
      <sz val="11"/>
      <color theme="3"/>
      <name val="Trebuchet MS"/>
      <family val="0"/>
    </font>
    <font>
      <sz val="11"/>
      <color rgb="FFFF0000"/>
      <name val="Trebuchet MS"/>
      <family val="0"/>
    </font>
    <font>
      <b/>
      <sz val="18"/>
      <color theme="3"/>
      <name val="Trebuchet MS"/>
      <family val="0"/>
    </font>
    <font>
      <i/>
      <sz val="11"/>
      <color rgb="FF7F7F7F"/>
      <name val="Trebuchet MS"/>
      <family val="0"/>
    </font>
    <font>
      <b/>
      <sz val="15"/>
      <color theme="3"/>
      <name val="Trebuchet MS"/>
      <family val="0"/>
    </font>
    <font>
      <b/>
      <sz val="13"/>
      <color theme="3"/>
      <name val="Trebuchet MS"/>
      <family val="0"/>
    </font>
    <font>
      <b/>
      <sz val="11"/>
      <color rgb="FF3F3F3F"/>
      <name val="Trebuchet MS"/>
      <family val="0"/>
    </font>
    <font>
      <b/>
      <sz val="11"/>
      <color rgb="FFFA7D00"/>
      <name val="Trebuchet MS"/>
      <family val="0"/>
    </font>
    <font>
      <b/>
      <sz val="11"/>
      <color rgb="FFFFFFFF"/>
      <name val="Trebuchet MS"/>
      <family val="0"/>
    </font>
    <font>
      <sz val="11"/>
      <color rgb="FFFA7D00"/>
      <name val="Trebuchet MS"/>
      <family val="0"/>
    </font>
    <font>
      <b/>
      <sz val="11"/>
      <color theme="1"/>
      <name val="Trebuchet MS"/>
      <family val="0"/>
    </font>
    <font>
      <sz val="11"/>
      <color rgb="FF006100"/>
      <name val="Trebuchet MS"/>
      <family val="0"/>
    </font>
    <font>
      <sz val="11"/>
      <color rgb="FF9C6500"/>
      <name val="Trebuchet MS"/>
      <family val="0"/>
    </font>
    <font>
      <b/>
      <sz val="10"/>
      <color theme="1"/>
      <name val="Trebuchet MS"/>
      <family val="0"/>
    </font>
    <font>
      <sz val="10"/>
      <color theme="1"/>
      <name val="Trebuchet MS"/>
      <family val="0"/>
    </font>
    <font>
      <sz val="22"/>
      <color theme="1"/>
      <name val="方正小标宋简体"/>
      <family val="0"/>
    </font>
    <font>
      <sz val="11"/>
      <color theme="1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" fillId="0" borderId="0">
      <alignment/>
      <protection/>
    </xf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7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3" fillId="0" borderId="9" xfId="66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/>
    </xf>
    <xf numFmtId="177" fontId="8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8" fontId="10" fillId="0" borderId="0" xfId="0" applyNumberFormat="1" applyFont="1" applyFill="1" applyAlignment="1">
      <alignment horizontal="left" vertical="center"/>
    </xf>
    <xf numFmtId="181" fontId="11" fillId="0" borderId="0" xfId="67" applyNumberFormat="1" applyFont="1" applyFill="1" applyAlignment="1">
      <alignment horizontal="center" vertical="center"/>
      <protection/>
    </xf>
    <xf numFmtId="180" fontId="11" fillId="0" borderId="0" xfId="67" applyNumberFormat="1" applyFont="1" applyFill="1" applyAlignment="1">
      <alignment horizontal="center" vertical="center"/>
      <protection/>
    </xf>
    <xf numFmtId="181" fontId="9" fillId="0" borderId="0" xfId="0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Alignment="1" applyProtection="1">
      <alignment horizontal="center" vertical="center"/>
      <protection/>
    </xf>
    <xf numFmtId="181" fontId="9" fillId="0" borderId="0" xfId="0" applyNumberFormat="1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 applyProtection="1">
      <alignment horizontal="center" vertical="center"/>
      <protection/>
    </xf>
    <xf numFmtId="181" fontId="7" fillId="0" borderId="9" xfId="0" applyNumberFormat="1" applyFont="1" applyFill="1" applyBorder="1" applyAlignment="1" applyProtection="1">
      <alignment horizontal="center" vertical="center"/>
      <protection/>
    </xf>
    <xf numFmtId="180" fontId="7" fillId="0" borderId="9" xfId="0" applyNumberFormat="1" applyFont="1" applyFill="1" applyBorder="1" applyAlignment="1" applyProtection="1">
      <alignment horizontal="center" vertical="center"/>
      <protection/>
    </xf>
    <xf numFmtId="181" fontId="3" fillId="0" borderId="9" xfId="67" applyNumberFormat="1" applyFont="1" applyFill="1" applyBorder="1" applyAlignment="1">
      <alignment horizontal="center" vertical="center"/>
      <protection/>
    </xf>
    <xf numFmtId="178" fontId="3" fillId="0" borderId="9" xfId="66" applyNumberFormat="1" applyFont="1" applyFill="1" applyBorder="1" applyAlignment="1" applyProtection="1">
      <alignment horizontal="center" vertical="center" wrapText="1"/>
      <protection/>
    </xf>
    <xf numFmtId="181" fontId="3" fillId="0" borderId="9" xfId="66" applyNumberFormat="1" applyFont="1" applyFill="1" applyBorder="1" applyAlignment="1" applyProtection="1">
      <alignment horizontal="center" vertical="center" wrapText="1"/>
      <protection/>
    </xf>
    <xf numFmtId="181" fontId="7" fillId="0" borderId="9" xfId="66" applyNumberFormat="1" applyFont="1" applyFill="1" applyBorder="1" applyAlignment="1" applyProtection="1">
      <alignment horizontal="center" vertical="center" wrapText="1"/>
      <protection/>
    </xf>
    <xf numFmtId="178" fontId="7" fillId="0" borderId="9" xfId="66" applyNumberFormat="1" applyFont="1" applyBorder="1" applyAlignment="1">
      <alignment horizontal="center" vertical="center"/>
      <protection/>
    </xf>
    <xf numFmtId="181" fontId="7" fillId="0" borderId="9" xfId="66" applyNumberFormat="1" applyFont="1" applyBorder="1" applyAlignment="1">
      <alignment horizontal="center" vertical="center" wrapText="1"/>
      <protection/>
    </xf>
    <xf numFmtId="181" fontId="7" fillId="0" borderId="9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 wrapText="1"/>
    </xf>
    <xf numFmtId="181" fontId="8" fillId="0" borderId="9" xfId="66" applyNumberFormat="1" applyFont="1" applyFill="1" applyBorder="1" applyAlignment="1" applyProtection="1">
      <alignment horizontal="center" vertical="center" wrapText="1"/>
      <protection/>
    </xf>
    <xf numFmtId="178" fontId="8" fillId="0" borderId="9" xfId="66" applyNumberFormat="1" applyFont="1" applyBorder="1" applyAlignment="1">
      <alignment horizontal="center" vertical="center" wrapText="1"/>
      <protection/>
    </xf>
    <xf numFmtId="181" fontId="8" fillId="0" borderId="9" xfId="66" applyNumberFormat="1" applyFont="1" applyBorder="1" applyAlignment="1">
      <alignment horizontal="center" vertical="center" wrapText="1"/>
      <protection/>
    </xf>
    <xf numFmtId="181" fontId="8" fillId="0" borderId="9" xfId="0" applyNumberFormat="1" applyFont="1" applyFill="1" applyBorder="1" applyAlignment="1">
      <alignment horizontal="left" vertical="center" wrapText="1"/>
    </xf>
    <xf numFmtId="178" fontId="8" fillId="0" borderId="9" xfId="0" applyNumberFormat="1" applyFont="1" applyFill="1" applyBorder="1" applyAlignment="1">
      <alignment horizontal="center" vertical="center" wrapText="1"/>
    </xf>
    <xf numFmtId="181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178" fontId="8" fillId="0" borderId="12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178" fontId="8" fillId="0" borderId="9" xfId="0" applyNumberFormat="1" applyFont="1" applyFill="1" applyBorder="1" applyAlignment="1">
      <alignment horizontal="center"/>
    </xf>
    <xf numFmtId="181" fontId="8" fillId="0" borderId="13" xfId="66" applyNumberFormat="1" applyFont="1" applyBorder="1" applyAlignment="1">
      <alignment horizontal="left" vertical="center" wrapText="1"/>
      <protection/>
    </xf>
    <xf numFmtId="178" fontId="8" fillId="0" borderId="13" xfId="0" applyNumberFormat="1" applyFont="1" applyFill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horizontal="center" vertical="center" wrapText="1"/>
    </xf>
    <xf numFmtId="181" fontId="8" fillId="0" borderId="9" xfId="66" applyNumberFormat="1" applyFont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8" fontId="8" fillId="0" borderId="15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Alignment="1">
      <alignment horizontal="center" vertical="center"/>
    </xf>
    <xf numFmtId="178" fontId="8" fillId="0" borderId="0" xfId="0" applyNumberFormat="1" applyFont="1" applyFill="1" applyBorder="1" applyAlignment="1">
      <alignment vertical="center"/>
    </xf>
    <xf numFmtId="181" fontId="8" fillId="0" borderId="12" xfId="66" applyNumberFormat="1" applyFont="1" applyBorder="1" applyAlignment="1">
      <alignment horizontal="center" vertical="center" wrapText="1"/>
      <protection/>
    </xf>
    <xf numFmtId="181" fontId="8" fillId="0" borderId="13" xfId="66" applyNumberFormat="1" applyFont="1" applyBorder="1" applyAlignment="1">
      <alignment horizontal="center" vertical="center" wrapText="1"/>
      <protection/>
    </xf>
    <xf numFmtId="181" fontId="8" fillId="0" borderId="12" xfId="0" applyNumberFormat="1" applyFont="1" applyFill="1" applyBorder="1" applyAlignment="1">
      <alignment horizontal="center" vertical="center" wrapText="1"/>
    </xf>
    <xf numFmtId="178" fontId="8" fillId="0" borderId="12" xfId="0" applyNumberFormat="1" applyFont="1" applyFill="1" applyBorder="1" applyAlignment="1">
      <alignment horizontal="center" vertical="center" wrapText="1"/>
    </xf>
    <xf numFmtId="181" fontId="8" fillId="0" borderId="9" xfId="0" applyNumberFormat="1" applyFont="1" applyFill="1" applyBorder="1" applyAlignment="1">
      <alignment vertical="center" wrapText="1"/>
    </xf>
    <xf numFmtId="181" fontId="8" fillId="0" borderId="9" xfId="66" applyNumberFormat="1" applyFont="1" applyBorder="1" applyAlignment="1">
      <alignment vertical="center" wrapText="1"/>
      <protection/>
    </xf>
    <xf numFmtId="0" fontId="2" fillId="0" borderId="9" xfId="0" applyFont="1" applyFill="1" applyBorder="1" applyAlignment="1">
      <alignment/>
    </xf>
    <xf numFmtId="178" fontId="2" fillId="0" borderId="9" xfId="0" applyNumberFormat="1" applyFont="1" applyFill="1" applyBorder="1" applyAlignment="1">
      <alignment horizontal="center"/>
    </xf>
    <xf numFmtId="0" fontId="4" fillId="0" borderId="0" xfId="59" applyFont="1" applyFill="1">
      <alignment/>
      <protection/>
    </xf>
    <xf numFmtId="0" fontId="3" fillId="0" borderId="0" xfId="59" applyFont="1" applyFill="1" applyAlignment="1">
      <alignment vertical="center"/>
      <protection/>
    </xf>
    <xf numFmtId="0" fontId="2" fillId="0" borderId="0" xfId="59" applyFont="1" applyFill="1" applyAlignment="1">
      <alignment vertical="center"/>
      <protection/>
    </xf>
    <xf numFmtId="182" fontId="3" fillId="0" borderId="0" xfId="22" applyNumberFormat="1" applyFont="1" applyFill="1" applyAlignment="1">
      <alignment vertical="center" wrapText="1"/>
    </xf>
    <xf numFmtId="182" fontId="2" fillId="0" borderId="0" xfId="22" applyNumberFormat="1" applyFont="1" applyFill="1" applyAlignment="1">
      <alignment vertical="center" wrapText="1"/>
    </xf>
    <xf numFmtId="0" fontId="4" fillId="0" borderId="0" xfId="59" applyFont="1" applyFill="1" applyAlignment="1">
      <alignment vertical="center"/>
      <protection/>
    </xf>
    <xf numFmtId="0" fontId="12" fillId="0" borderId="0" xfId="59" applyFont="1" applyFill="1">
      <alignment/>
      <protection/>
    </xf>
    <xf numFmtId="0" fontId="12" fillId="0" borderId="0" xfId="59" applyFont="1" applyFill="1" applyAlignment="1">
      <alignment horizontal="center"/>
      <protection/>
    </xf>
    <xf numFmtId="0" fontId="5" fillId="0" borderId="0" xfId="59" applyFont="1" applyFill="1">
      <alignment/>
      <protection/>
    </xf>
    <xf numFmtId="0" fontId="6" fillId="0" borderId="0" xfId="59" applyFont="1" applyFill="1" applyAlignment="1">
      <alignment horizontal="center"/>
      <protection/>
    </xf>
    <xf numFmtId="0" fontId="2" fillId="0" borderId="0" xfId="59" applyFont="1" applyFill="1">
      <alignment/>
      <protection/>
    </xf>
    <xf numFmtId="0" fontId="2" fillId="0" borderId="0" xfId="59" applyFont="1" applyFill="1" applyAlignment="1">
      <alignment horizontal="center"/>
      <protection/>
    </xf>
    <xf numFmtId="0" fontId="4" fillId="0" borderId="0" xfId="59" applyFont="1" applyFill="1" applyAlignment="1">
      <alignment horizontal="center"/>
      <protection/>
    </xf>
    <xf numFmtId="0" fontId="3" fillId="0" borderId="9" xfId="59" applyFont="1" applyFill="1" applyBorder="1" applyAlignment="1">
      <alignment horizontal="center" vertical="center"/>
      <protection/>
    </xf>
    <xf numFmtId="182" fontId="3" fillId="0" borderId="9" xfId="22" applyNumberFormat="1" applyFont="1" applyFill="1" applyBorder="1" applyAlignment="1">
      <alignment horizontal="center" vertical="center" wrapText="1"/>
    </xf>
    <xf numFmtId="0" fontId="2" fillId="0" borderId="9" xfId="59" applyFont="1" applyFill="1" applyBorder="1" applyAlignment="1" applyProtection="1">
      <alignment vertical="center" wrapText="1"/>
      <protection locked="0"/>
    </xf>
    <xf numFmtId="0" fontId="2" fillId="0" borderId="9" xfId="59" applyFont="1" applyFill="1" applyBorder="1" applyAlignment="1">
      <alignment horizontal="right" vertical="center"/>
      <protection/>
    </xf>
    <xf numFmtId="178" fontId="8" fillId="0" borderId="9" xfId="22" applyNumberFormat="1" applyFont="1" applyFill="1" applyBorder="1" applyAlignment="1">
      <alignment horizontal="right" vertical="center"/>
    </xf>
    <xf numFmtId="181" fontId="2" fillId="0" borderId="9" xfId="59" applyNumberFormat="1" applyFont="1" applyFill="1" applyBorder="1" applyAlignment="1">
      <alignment horizontal="right" vertical="center"/>
      <protection/>
    </xf>
    <xf numFmtId="0" fontId="2" fillId="0" borderId="9" xfId="59" applyFont="1" applyFill="1" applyBorder="1" applyAlignment="1" applyProtection="1">
      <alignment horizontal="left" vertical="center" wrapText="1"/>
      <protection locked="0"/>
    </xf>
    <xf numFmtId="178" fontId="2" fillId="0" borderId="9" xfId="22" applyNumberFormat="1" applyFont="1" applyFill="1" applyBorder="1" applyAlignment="1" applyProtection="1">
      <alignment horizontal="right" vertical="center" wrapText="1"/>
      <protection/>
    </xf>
    <xf numFmtId="183" fontId="8" fillId="0" borderId="9" xfId="59" applyNumberFormat="1" applyFont="1" applyFill="1" applyBorder="1" applyAlignment="1">
      <alignment horizontal="right" vertical="center"/>
      <protection/>
    </xf>
    <xf numFmtId="0" fontId="2" fillId="0" borderId="9" xfId="59" applyFont="1" applyFill="1" applyBorder="1" applyAlignment="1" applyProtection="1">
      <alignment horizontal="left" vertical="center" wrapText="1" indent="1"/>
      <protection locked="0"/>
    </xf>
    <xf numFmtId="178" fontId="8" fillId="0" borderId="9" xfId="59" applyNumberFormat="1" applyFont="1" applyFill="1" applyBorder="1" applyAlignment="1">
      <alignment horizontal="right" vertical="center"/>
      <protection/>
    </xf>
    <xf numFmtId="0" fontId="2" fillId="0" borderId="9" xfId="59" applyNumberFormat="1" applyFont="1" applyFill="1" applyBorder="1" applyAlignment="1" applyProtection="1">
      <alignment horizontal="left" vertical="center" indent="1"/>
      <protection/>
    </xf>
    <xf numFmtId="178" fontId="2" fillId="0" borderId="9" xfId="22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59" applyFont="1" applyFill="1" applyBorder="1" applyAlignment="1" applyProtection="1">
      <alignment horizontal="right" vertical="center" wrapText="1"/>
      <protection locked="0"/>
    </xf>
    <xf numFmtId="178" fontId="2" fillId="0" borderId="9" xfId="22" applyNumberFormat="1" applyFont="1" applyFill="1" applyBorder="1" applyAlignment="1">
      <alignment horizontal="right" vertical="center"/>
    </xf>
    <xf numFmtId="0" fontId="2" fillId="0" borderId="9" xfId="59" applyNumberFormat="1" applyFont="1" applyFill="1" applyBorder="1" applyAlignment="1" applyProtection="1">
      <alignment vertical="center"/>
      <protection/>
    </xf>
    <xf numFmtId="0" fontId="3" fillId="0" borderId="9" xfId="59" applyFont="1" applyFill="1" applyBorder="1" applyAlignment="1" applyProtection="1">
      <alignment horizontal="center" vertical="center" wrapText="1"/>
      <protection locked="0"/>
    </xf>
    <xf numFmtId="178" fontId="3" fillId="0" borderId="9" xfId="22" applyNumberFormat="1" applyFont="1" applyFill="1" applyBorder="1" applyAlignment="1">
      <alignment horizontal="right" vertical="center"/>
    </xf>
    <xf numFmtId="178" fontId="7" fillId="0" borderId="9" xfId="22" applyNumberFormat="1" applyFont="1" applyFill="1" applyBorder="1" applyAlignment="1">
      <alignment horizontal="right" vertical="center"/>
    </xf>
    <xf numFmtId="181" fontId="3" fillId="0" borderId="9" xfId="59" applyNumberFormat="1" applyFont="1" applyFill="1" applyBorder="1" applyAlignment="1">
      <alignment horizontal="right" vertical="center"/>
      <protection/>
    </xf>
    <xf numFmtId="182" fontId="2" fillId="0" borderId="9" xfId="22" applyNumberFormat="1" applyFont="1" applyFill="1" applyBorder="1" applyAlignment="1">
      <alignment vertical="center" wrapText="1"/>
    </xf>
    <xf numFmtId="182" fontId="2" fillId="0" borderId="9" xfId="22" applyNumberFormat="1" applyFont="1" applyFill="1" applyBorder="1" applyAlignment="1">
      <alignment horizontal="left" vertical="center" wrapText="1"/>
    </xf>
    <xf numFmtId="178" fontId="2" fillId="0" borderId="9" xfId="22" applyNumberFormat="1" applyFont="1" applyFill="1" applyBorder="1" applyAlignment="1">
      <alignment horizontal="right" vertical="center" wrapText="1"/>
    </xf>
    <xf numFmtId="182" fontId="8" fillId="0" borderId="9" xfId="22" applyNumberFormat="1" applyFont="1" applyFill="1" applyBorder="1" applyAlignment="1">
      <alignment horizontal="right" vertical="center" wrapText="1"/>
    </xf>
    <xf numFmtId="178" fontId="8" fillId="0" borderId="9" xfId="22" applyNumberFormat="1" applyFont="1" applyFill="1" applyBorder="1" applyAlignment="1">
      <alignment horizontal="right" vertical="center" wrapText="1"/>
    </xf>
    <xf numFmtId="178" fontId="3" fillId="0" borderId="9" xfId="22" applyNumberFormat="1" applyFont="1" applyFill="1" applyBorder="1" applyAlignment="1">
      <alignment horizontal="right" vertical="center" wrapText="1"/>
    </xf>
    <xf numFmtId="178" fontId="7" fillId="0" borderId="9" xfId="22" applyNumberFormat="1" applyFont="1" applyFill="1" applyBorder="1" applyAlignment="1">
      <alignment horizontal="right" vertical="center" wrapText="1"/>
    </xf>
    <xf numFmtId="0" fontId="4" fillId="0" borderId="0" xfId="59" applyFont="1" applyFill="1" applyAlignment="1">
      <alignment horizontal="center" vertical="center"/>
      <protection/>
    </xf>
    <xf numFmtId="184" fontId="4" fillId="0" borderId="0" xfId="59" applyNumberFormat="1" applyFont="1" applyFill="1" applyAlignment="1">
      <alignment horizontal="center"/>
      <protection/>
    </xf>
    <xf numFmtId="182" fontId="13" fillId="0" borderId="0" xfId="22" applyNumberFormat="1" applyFont="1" applyFill="1" applyAlignment="1">
      <alignment vertical="center" wrapText="1"/>
    </xf>
    <xf numFmtId="182" fontId="13" fillId="0" borderId="0" xfId="22" applyNumberFormat="1" applyFont="1" applyFill="1" applyAlignment="1">
      <alignment horizontal="center" vertical="center" wrapText="1"/>
    </xf>
    <xf numFmtId="185" fontId="13" fillId="0" borderId="0" xfId="22" applyNumberFormat="1" applyFont="1" applyFill="1" applyAlignment="1">
      <alignment horizontal="center" vertical="center" wrapText="1"/>
    </xf>
    <xf numFmtId="178" fontId="13" fillId="0" borderId="0" xfId="22" applyNumberFormat="1" applyFont="1" applyFill="1" applyAlignment="1">
      <alignment horizontal="center" vertical="center" wrapText="1"/>
    </xf>
    <xf numFmtId="182" fontId="5" fillId="0" borderId="0" xfId="22" applyNumberFormat="1" applyFont="1" applyFill="1" applyAlignment="1">
      <alignment horizontal="left" vertical="center"/>
    </xf>
    <xf numFmtId="182" fontId="6" fillId="0" borderId="0" xfId="22" applyNumberFormat="1" applyFont="1" applyFill="1" applyAlignment="1">
      <alignment horizontal="center" vertical="center" wrapText="1"/>
    </xf>
    <xf numFmtId="182" fontId="2" fillId="0" borderId="0" xfId="22" applyNumberFormat="1" applyFont="1" applyFill="1" applyAlignment="1">
      <alignment horizontal="center" vertical="center" wrapText="1"/>
    </xf>
    <xf numFmtId="182" fontId="2" fillId="0" borderId="15" xfId="22" applyNumberFormat="1" applyFont="1" applyFill="1" applyBorder="1" applyAlignment="1">
      <alignment horizontal="center" vertical="center" wrapText="1"/>
    </xf>
    <xf numFmtId="182" fontId="2" fillId="0" borderId="0" xfId="22" applyNumberFormat="1" applyFont="1" applyFill="1" applyBorder="1" applyAlignment="1">
      <alignment horizontal="center" vertical="center" wrapText="1"/>
    </xf>
    <xf numFmtId="178" fontId="2" fillId="0" borderId="0" xfId="22" applyNumberFormat="1" applyFont="1" applyFill="1" applyAlignment="1">
      <alignment horizontal="center" vertical="center" wrapText="1"/>
    </xf>
    <xf numFmtId="0" fontId="3" fillId="0" borderId="9" xfId="59" applyFont="1" applyFill="1" applyBorder="1" applyAlignment="1">
      <alignment horizontal="center" vertical="center" wrapText="1"/>
      <protection/>
    </xf>
    <xf numFmtId="181" fontId="2" fillId="0" borderId="9" xfId="22" applyNumberFormat="1" applyFont="1" applyFill="1" applyBorder="1" applyAlignment="1">
      <alignment horizontal="right" vertical="center" wrapText="1"/>
    </xf>
    <xf numFmtId="0" fontId="2" fillId="0" borderId="9" xfId="59" applyFont="1" applyFill="1" applyBorder="1" applyAlignment="1" applyProtection="1">
      <alignment horizontal="left" vertical="center"/>
      <protection locked="0"/>
    </xf>
    <xf numFmtId="181" fontId="2" fillId="0" borderId="9" xfId="22" applyNumberFormat="1" applyFont="1" applyFill="1" applyBorder="1" applyAlignment="1">
      <alignment horizontal="right" vertical="center"/>
    </xf>
    <xf numFmtId="0" fontId="2" fillId="0" borderId="16" xfId="59" applyFont="1" applyFill="1" applyBorder="1" applyAlignment="1" applyProtection="1">
      <alignment horizontal="left" vertical="center"/>
      <protection locked="0"/>
    </xf>
    <xf numFmtId="181" fontId="2" fillId="0" borderId="16" xfId="59" applyNumberFormat="1" applyFont="1" applyFill="1" applyBorder="1" applyAlignment="1" applyProtection="1">
      <alignment horizontal="left" vertical="center"/>
      <protection locked="0"/>
    </xf>
    <xf numFmtId="0" fontId="2" fillId="0" borderId="17" xfId="59" applyNumberFormat="1" applyFont="1" applyFill="1" applyBorder="1" applyAlignment="1" applyProtection="1">
      <alignment horizontal="left" vertical="center" wrapText="1"/>
      <protection/>
    </xf>
    <xf numFmtId="0" fontId="2" fillId="0" borderId="9" xfId="59" applyFont="1" applyFill="1" applyBorder="1" applyAlignment="1">
      <alignment vertical="center" wrapText="1"/>
      <protection/>
    </xf>
    <xf numFmtId="181" fontId="2" fillId="0" borderId="14" xfId="22" applyNumberFormat="1" applyFont="1" applyFill="1" applyBorder="1" applyAlignment="1">
      <alignment horizontal="right" vertical="center" wrapText="1"/>
    </xf>
    <xf numFmtId="0" fontId="2" fillId="0" borderId="9" xfId="59" applyFont="1" applyFill="1" applyBorder="1" applyAlignment="1">
      <alignment horizontal="left" vertical="center" wrapText="1"/>
      <protection/>
    </xf>
    <xf numFmtId="181" fontId="3" fillId="0" borderId="9" xfId="22" applyNumberFormat="1" applyFont="1" applyFill="1" applyBorder="1" applyAlignment="1">
      <alignment horizontal="right" vertical="center" wrapText="1"/>
    </xf>
    <xf numFmtId="182" fontId="2" fillId="0" borderId="9" xfId="22" applyNumberFormat="1" applyFont="1" applyFill="1" applyBorder="1" applyAlignment="1">
      <alignment horizontal="left" vertical="center" wrapText="1" indent="1"/>
    </xf>
    <xf numFmtId="0" fontId="3" fillId="0" borderId="16" xfId="59" applyFont="1" applyFill="1" applyBorder="1" applyAlignment="1" applyProtection="1">
      <alignment horizontal="center" vertical="center"/>
      <protection locked="0"/>
    </xf>
    <xf numFmtId="181" fontId="3" fillId="0" borderId="9" xfId="22" applyNumberFormat="1" applyFont="1" applyFill="1" applyBorder="1" applyAlignment="1">
      <alignment horizontal="right" vertical="center"/>
    </xf>
    <xf numFmtId="182" fontId="2" fillId="0" borderId="16" xfId="22" applyNumberFormat="1" applyFont="1" applyFill="1" applyBorder="1" applyAlignment="1">
      <alignment horizontal="left" vertical="center" wrapText="1"/>
    </xf>
    <xf numFmtId="182" fontId="2" fillId="0" borderId="9" xfId="22" applyNumberFormat="1" applyFont="1" applyFill="1" applyBorder="1" applyAlignment="1">
      <alignment horizontal="center" vertical="center" wrapText="1"/>
    </xf>
    <xf numFmtId="182" fontId="3" fillId="0" borderId="16" xfId="22" applyNumberFormat="1" applyFont="1" applyFill="1" applyBorder="1" applyAlignment="1">
      <alignment horizontal="center" vertical="center" wrapText="1"/>
    </xf>
    <xf numFmtId="185" fontId="2" fillId="0" borderId="0" xfId="22" applyNumberFormat="1" applyFont="1" applyFill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33" borderId="9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left" vertical="center" wrapText="1"/>
    </xf>
    <xf numFmtId="0" fontId="59" fillId="33" borderId="9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left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vertical="center" wrapText="1"/>
    </xf>
    <xf numFmtId="0" fontId="58" fillId="33" borderId="9" xfId="0" applyFont="1" applyFill="1" applyBorder="1" applyAlignment="1">
      <alignment horizontal="justify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结算固定补助情况表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?鹎%U龡&amp;H齲_x0001_C铣_x0014__x0007__x0001__x0001_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_2003年人大预算表（全省）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alligraphy">
      <a:dk1>
        <a:sysClr val="windowText" lastClr="000000"/>
      </a:dk1>
      <a:lt1>
        <a:sysClr val="window" lastClr="FFFFFF"/>
      </a:lt1>
      <a:dk2>
        <a:srgbClr val="411401"/>
      </a:dk2>
      <a:lt2>
        <a:srgbClr val="FFE6E6"/>
      </a:lt2>
      <a:accent1>
        <a:srgbClr val="A24A48"/>
      </a:accent1>
      <a:accent2>
        <a:srgbClr val="B2935C"/>
      </a:accent2>
      <a:accent3>
        <a:srgbClr val="6A9A9A"/>
      </a:accent3>
      <a:accent4>
        <a:srgbClr val="B2B787"/>
      </a:accent4>
      <a:accent5>
        <a:srgbClr val="91644B"/>
      </a:accent5>
      <a:accent6>
        <a:srgbClr val="654A76"/>
      </a:accent6>
      <a:hlink>
        <a:srgbClr val="00A800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143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zoomScaleSheetLayoutView="100" workbookViewId="0" topLeftCell="A4">
      <selection activeCell="C25" activeCellId="1" sqref="C12 C25"/>
    </sheetView>
  </sheetViews>
  <sheetFormatPr defaultColWidth="8.00390625" defaultRowHeight="16.5"/>
  <cols>
    <col min="1" max="1" width="22.75390625" style="0" customWidth="1"/>
    <col min="2" max="4" width="19.25390625" style="0" customWidth="1"/>
  </cols>
  <sheetData>
    <row r="1" ht="27" customHeight="1">
      <c r="A1" s="158" t="s">
        <v>0</v>
      </c>
    </row>
    <row r="2" spans="1:4" ht="27" customHeight="1">
      <c r="A2" s="159" t="s">
        <v>1</v>
      </c>
      <c r="B2" s="160"/>
      <c r="C2" s="160"/>
      <c r="D2" s="160"/>
    </row>
    <row r="3" spans="1:4" ht="18" customHeight="1">
      <c r="A3" s="161"/>
      <c r="B3" s="161"/>
      <c r="C3" s="161"/>
      <c r="D3" s="162" t="s">
        <v>2</v>
      </c>
    </row>
    <row r="4" spans="1:4" s="156" customFormat="1" ht="30" customHeight="1">
      <c r="A4" s="163" t="s">
        <v>3</v>
      </c>
      <c r="B4" s="163" t="s">
        <v>4</v>
      </c>
      <c r="C4" s="163" t="s">
        <v>5</v>
      </c>
      <c r="D4" s="163" t="s">
        <v>6</v>
      </c>
    </row>
    <row r="5" spans="1:4" s="157" customFormat="1" ht="18.75" customHeight="1">
      <c r="A5" s="164" t="s">
        <v>7</v>
      </c>
      <c r="B5" s="165"/>
      <c r="C5" s="165"/>
      <c r="D5" s="165"/>
    </row>
    <row r="6" spans="1:4" s="157" customFormat="1" ht="18.75" customHeight="1">
      <c r="A6" s="166" t="s">
        <v>8</v>
      </c>
      <c r="B6" s="165">
        <v>77596</v>
      </c>
      <c r="C6" s="165">
        <v>80029</v>
      </c>
      <c r="D6" s="165">
        <f>C6-B6</f>
        <v>2433</v>
      </c>
    </row>
    <row r="7" spans="1:4" s="157" customFormat="1" ht="18.75" customHeight="1">
      <c r="A7" s="166" t="s">
        <v>9</v>
      </c>
      <c r="B7" s="165">
        <v>132945</v>
      </c>
      <c r="C7" s="165">
        <v>206007</v>
      </c>
      <c r="D7" s="165">
        <f>C7-B7</f>
        <v>73062</v>
      </c>
    </row>
    <row r="8" spans="1:4" s="157" customFormat="1" ht="18.75" customHeight="1">
      <c r="A8" s="166" t="s">
        <v>10</v>
      </c>
      <c r="B8" s="165">
        <v>8420</v>
      </c>
      <c r="C8" s="165">
        <v>25085</v>
      </c>
      <c r="D8" s="165">
        <f aca="true" t="shared" si="0" ref="D8:D15">C8-B8</f>
        <v>16665</v>
      </c>
    </row>
    <row r="9" spans="1:4" s="157" customFormat="1" ht="18.75" customHeight="1">
      <c r="A9" s="166" t="s">
        <v>11</v>
      </c>
      <c r="B9" s="165">
        <v>5448</v>
      </c>
      <c r="C9" s="165">
        <v>5864</v>
      </c>
      <c r="D9" s="165">
        <f t="shared" si="0"/>
        <v>416</v>
      </c>
    </row>
    <row r="10" spans="1:4" s="157" customFormat="1" ht="18.75" customHeight="1">
      <c r="A10" s="166" t="s">
        <v>12</v>
      </c>
      <c r="B10" s="165">
        <v>40766</v>
      </c>
      <c r="C10" s="165">
        <v>40766</v>
      </c>
      <c r="D10" s="165">
        <f t="shared" si="0"/>
        <v>0</v>
      </c>
    </row>
    <row r="11" spans="1:4" s="157" customFormat="1" ht="18.75" customHeight="1">
      <c r="A11" s="166" t="s">
        <v>13</v>
      </c>
      <c r="B11" s="165"/>
      <c r="C11" s="165">
        <v>4153</v>
      </c>
      <c r="D11" s="165">
        <f t="shared" si="0"/>
        <v>4153</v>
      </c>
    </row>
    <row r="12" spans="1:4" s="157" customFormat="1" ht="18.75" customHeight="1">
      <c r="A12" s="163" t="s">
        <v>14</v>
      </c>
      <c r="B12" s="167">
        <f>SUM(B6:B11)</f>
        <v>265175</v>
      </c>
      <c r="C12" s="167">
        <f>SUM(C6:C11)</f>
        <v>361904</v>
      </c>
      <c r="D12" s="167">
        <f>SUM(D6:D11)</f>
        <v>96729</v>
      </c>
    </row>
    <row r="13" spans="1:4" s="157" customFormat="1" ht="18.75" customHeight="1">
      <c r="A13" s="166" t="s">
        <v>15</v>
      </c>
      <c r="B13" s="165">
        <v>260171</v>
      </c>
      <c r="C13" s="165">
        <f>C17-C14-C15-C16</f>
        <v>346987</v>
      </c>
      <c r="D13" s="165">
        <f t="shared" si="0"/>
        <v>86816</v>
      </c>
    </row>
    <row r="14" spans="1:4" s="157" customFormat="1" ht="18.75" customHeight="1">
      <c r="A14" s="166" t="s">
        <v>16</v>
      </c>
      <c r="B14" s="165">
        <v>5000</v>
      </c>
      <c r="C14" s="165">
        <v>5000</v>
      </c>
      <c r="D14" s="165">
        <f t="shared" si="0"/>
        <v>0</v>
      </c>
    </row>
    <row r="15" spans="1:4" s="157" customFormat="1" ht="18.75" customHeight="1">
      <c r="A15" s="166" t="s">
        <v>17</v>
      </c>
      <c r="B15" s="165">
        <v>4</v>
      </c>
      <c r="C15" s="165">
        <v>9917</v>
      </c>
      <c r="D15" s="165">
        <f t="shared" si="0"/>
        <v>9913</v>
      </c>
    </row>
    <row r="16" spans="1:4" s="157" customFormat="1" ht="18.75" customHeight="1">
      <c r="A16" s="166" t="s">
        <v>18</v>
      </c>
      <c r="B16" s="167"/>
      <c r="C16" s="165"/>
      <c r="D16" s="165"/>
    </row>
    <row r="17" spans="1:4" s="157" customFormat="1" ht="18.75" customHeight="1">
      <c r="A17" s="163" t="s">
        <v>19</v>
      </c>
      <c r="B17" s="167">
        <f>SUM(B13:B16)</f>
        <v>265175</v>
      </c>
      <c r="C17" s="167">
        <f>C12</f>
        <v>361904</v>
      </c>
      <c r="D17" s="167">
        <f>SUM(D13:D16)</f>
        <v>96729</v>
      </c>
    </row>
    <row r="18" spans="1:4" s="157" customFormat="1" ht="18.75" customHeight="1">
      <c r="A18" s="163" t="s">
        <v>20</v>
      </c>
      <c r="B18" s="167">
        <v>0</v>
      </c>
      <c r="C18" s="167">
        <v>0</v>
      </c>
      <c r="D18" s="167">
        <v>0</v>
      </c>
    </row>
    <row r="19" spans="1:4" s="157" customFormat="1" ht="18.75" customHeight="1">
      <c r="A19" s="164" t="s">
        <v>21</v>
      </c>
      <c r="B19" s="165"/>
      <c r="C19" s="165"/>
      <c r="D19" s="165"/>
    </row>
    <row r="20" spans="1:4" s="157" customFormat="1" ht="18.75" customHeight="1">
      <c r="A20" s="166" t="s">
        <v>22</v>
      </c>
      <c r="B20" s="165">
        <v>87640</v>
      </c>
      <c r="C20" s="165">
        <v>74764</v>
      </c>
      <c r="D20" s="165">
        <f>C20-B20</f>
        <v>-12876</v>
      </c>
    </row>
    <row r="21" spans="1:4" s="157" customFormat="1" ht="18.75" customHeight="1">
      <c r="A21" s="168" t="s">
        <v>23</v>
      </c>
      <c r="B21" s="165"/>
      <c r="C21" s="165">
        <v>19345</v>
      </c>
      <c r="D21" s="165">
        <f aca="true" t="shared" si="1" ref="D21:D28">C21-B21</f>
        <v>19345</v>
      </c>
    </row>
    <row r="22" spans="1:4" s="157" customFormat="1" ht="18.75" customHeight="1">
      <c r="A22" s="166" t="s">
        <v>9</v>
      </c>
      <c r="B22" s="165">
        <v>1238</v>
      </c>
      <c r="C22" s="165">
        <v>3958</v>
      </c>
      <c r="D22" s="165">
        <f t="shared" si="1"/>
        <v>2720</v>
      </c>
    </row>
    <row r="23" spans="1:4" s="157" customFormat="1" ht="18.75" customHeight="1">
      <c r="A23" s="166" t="s">
        <v>24</v>
      </c>
      <c r="B23" s="165">
        <v>37579</v>
      </c>
      <c r="C23" s="165">
        <v>130302</v>
      </c>
      <c r="D23" s="165">
        <f t="shared" si="1"/>
        <v>92723</v>
      </c>
    </row>
    <row r="24" spans="1:4" s="157" customFormat="1" ht="18.75" customHeight="1">
      <c r="A24" s="166" t="s">
        <v>11</v>
      </c>
      <c r="B24" s="165">
        <v>520</v>
      </c>
      <c r="C24" s="165">
        <v>505</v>
      </c>
      <c r="D24" s="165">
        <f t="shared" si="1"/>
        <v>-15</v>
      </c>
    </row>
    <row r="25" spans="1:4" s="157" customFormat="1" ht="18.75" customHeight="1">
      <c r="A25" s="163" t="s">
        <v>14</v>
      </c>
      <c r="B25" s="167">
        <f>SUM(B20:B24)</f>
        <v>126977</v>
      </c>
      <c r="C25" s="167">
        <f>SUM(C20:C24)</f>
        <v>228874</v>
      </c>
      <c r="D25" s="167">
        <f>SUM(D20:D24)</f>
        <v>101897</v>
      </c>
    </row>
    <row r="26" spans="1:4" s="157" customFormat="1" ht="18.75" customHeight="1">
      <c r="A26" s="166" t="s">
        <v>25</v>
      </c>
      <c r="B26" s="165">
        <v>106123</v>
      </c>
      <c r="C26" s="165">
        <f>C30-C27-C28-C29</f>
        <v>217108</v>
      </c>
      <c r="D26" s="165">
        <f t="shared" si="1"/>
        <v>110985</v>
      </c>
    </row>
    <row r="27" spans="1:4" s="157" customFormat="1" ht="18.75" customHeight="1">
      <c r="A27" s="166" t="s">
        <v>16</v>
      </c>
      <c r="B27" s="165">
        <v>1600</v>
      </c>
      <c r="C27" s="165">
        <v>1480</v>
      </c>
      <c r="D27" s="165">
        <f t="shared" si="1"/>
        <v>-120</v>
      </c>
    </row>
    <row r="28" spans="1:4" s="157" customFormat="1" ht="18.75" customHeight="1">
      <c r="A28" s="166" t="s">
        <v>17</v>
      </c>
      <c r="B28" s="165">
        <v>19254</v>
      </c>
      <c r="C28" s="165">
        <v>10286</v>
      </c>
      <c r="D28" s="165">
        <f t="shared" si="1"/>
        <v>-8968</v>
      </c>
    </row>
    <row r="29" spans="1:4" s="157" customFormat="1" ht="18.75" customHeight="1">
      <c r="A29" s="166" t="s">
        <v>26</v>
      </c>
      <c r="B29" s="165"/>
      <c r="C29" s="165"/>
      <c r="D29" s="165"/>
    </row>
    <row r="30" spans="1:4" s="157" customFormat="1" ht="18.75" customHeight="1">
      <c r="A30" s="163" t="s">
        <v>19</v>
      </c>
      <c r="B30" s="167">
        <f>SUM(B26:B29)</f>
        <v>126977</v>
      </c>
      <c r="C30" s="167">
        <f>C25</f>
        <v>228874</v>
      </c>
      <c r="D30" s="167">
        <f>SUM(D26:D29)</f>
        <v>101897</v>
      </c>
    </row>
    <row r="31" spans="1:4" s="157" customFormat="1" ht="18.75" customHeight="1">
      <c r="A31" s="163" t="s">
        <v>20</v>
      </c>
      <c r="B31" s="167">
        <v>0</v>
      </c>
      <c r="C31" s="167">
        <v>0</v>
      </c>
      <c r="D31" s="167">
        <v>0</v>
      </c>
    </row>
    <row r="32" spans="1:4" s="157" customFormat="1" ht="18.75" customHeight="1">
      <c r="A32" s="164" t="s">
        <v>27</v>
      </c>
      <c r="B32" s="165"/>
      <c r="C32" s="165"/>
      <c r="D32" s="165"/>
    </row>
    <row r="33" spans="1:4" s="157" customFormat="1" ht="18.75" customHeight="1">
      <c r="A33" s="166" t="s">
        <v>28</v>
      </c>
      <c r="B33" s="165">
        <v>28756</v>
      </c>
      <c r="C33" s="165">
        <v>31777</v>
      </c>
      <c r="D33" s="165">
        <f aca="true" t="shared" si="2" ref="D33:D35">C33-B33</f>
        <v>3021</v>
      </c>
    </row>
    <row r="34" spans="1:4" s="157" customFormat="1" ht="18.75" customHeight="1">
      <c r="A34" s="166" t="s">
        <v>29</v>
      </c>
      <c r="B34" s="165">
        <v>25728</v>
      </c>
      <c r="C34" s="165">
        <v>27152</v>
      </c>
      <c r="D34" s="165">
        <f t="shared" si="2"/>
        <v>1424</v>
      </c>
    </row>
    <row r="35" spans="1:4" s="157" customFormat="1" ht="18.75" customHeight="1">
      <c r="A35" s="163" t="s">
        <v>20</v>
      </c>
      <c r="B35" s="167">
        <v>31294</v>
      </c>
      <c r="C35" s="167">
        <v>32310</v>
      </c>
      <c r="D35" s="167">
        <f t="shared" si="2"/>
        <v>1016</v>
      </c>
    </row>
    <row r="36" spans="1:4" s="157" customFormat="1" ht="18.75" customHeight="1">
      <c r="A36" s="169" t="s">
        <v>30</v>
      </c>
      <c r="B36" s="167"/>
      <c r="C36" s="167"/>
      <c r="D36" s="167"/>
    </row>
    <row r="37" spans="1:4" s="157" customFormat="1" ht="18.75" customHeight="1">
      <c r="A37" s="166" t="s">
        <v>31</v>
      </c>
      <c r="B37" s="165">
        <v>900</v>
      </c>
      <c r="C37" s="165">
        <v>900</v>
      </c>
      <c r="D37" s="165">
        <v>0</v>
      </c>
    </row>
    <row r="38" spans="1:4" s="157" customFormat="1" ht="18.75" customHeight="1">
      <c r="A38" s="166" t="s">
        <v>9</v>
      </c>
      <c r="B38" s="165">
        <v>15</v>
      </c>
      <c r="C38" s="165">
        <v>15</v>
      </c>
      <c r="D38" s="165">
        <v>0</v>
      </c>
    </row>
    <row r="39" spans="1:4" s="157" customFormat="1" ht="18.75" customHeight="1">
      <c r="A39" s="166" t="s">
        <v>11</v>
      </c>
      <c r="B39" s="165">
        <v>22</v>
      </c>
      <c r="C39" s="165">
        <v>22</v>
      </c>
      <c r="D39" s="165">
        <v>0</v>
      </c>
    </row>
    <row r="40" spans="1:4" s="157" customFormat="1" ht="18.75" customHeight="1">
      <c r="A40" s="163" t="s">
        <v>14</v>
      </c>
      <c r="B40" s="167">
        <f>SUM(B37:B39)</f>
        <v>937</v>
      </c>
      <c r="C40" s="167">
        <f>SUM(C37:C39)</f>
        <v>937</v>
      </c>
      <c r="D40" s="167">
        <f>SUM(D37:D39)</f>
        <v>0</v>
      </c>
    </row>
    <row r="41" spans="1:4" s="157" customFormat="1" ht="18.75" customHeight="1">
      <c r="A41" s="166" t="s">
        <v>32</v>
      </c>
      <c r="B41" s="165">
        <v>37</v>
      </c>
      <c r="C41" s="165">
        <v>37</v>
      </c>
      <c r="D41" s="165">
        <v>0</v>
      </c>
    </row>
    <row r="42" spans="1:4" s="157" customFormat="1" ht="18.75" customHeight="1">
      <c r="A42" s="166" t="s">
        <v>33</v>
      </c>
      <c r="B42" s="165">
        <v>900</v>
      </c>
      <c r="C42" s="165">
        <v>900</v>
      </c>
      <c r="D42" s="165">
        <v>0</v>
      </c>
    </row>
    <row r="43" spans="1:4" s="157" customFormat="1" ht="18.75" customHeight="1">
      <c r="A43" s="163" t="s">
        <v>19</v>
      </c>
      <c r="B43" s="167">
        <f>SUM(B41:B42)</f>
        <v>937</v>
      </c>
      <c r="C43" s="167">
        <f>SUM(C41:C42)</f>
        <v>937</v>
      </c>
      <c r="D43" s="167">
        <f>SUM(D41:D42)</f>
        <v>0</v>
      </c>
    </row>
    <row r="44" spans="1:4" s="157" customFormat="1" ht="18.75" customHeight="1">
      <c r="A44" s="163" t="s">
        <v>20</v>
      </c>
      <c r="B44" s="167">
        <v>0</v>
      </c>
      <c r="C44" s="167">
        <v>0</v>
      </c>
      <c r="D44" s="167">
        <v>0</v>
      </c>
    </row>
  </sheetData>
  <sheetProtection/>
  <mergeCells count="1">
    <mergeCell ref="A2:D2"/>
  </mergeCells>
  <printOptions horizontalCentered="1"/>
  <pageMargins left="0.39305555555555555" right="0.39305555555555555" top="0.60625" bottom="0.6062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zoomScaleSheetLayoutView="100" workbookViewId="0" topLeftCell="A1">
      <pane xSplit="1" ySplit="5" topLeftCell="E6" activePane="bottomRight" state="frozen"/>
      <selection pane="bottomRight" activeCell="I30" sqref="I30"/>
    </sheetView>
  </sheetViews>
  <sheetFormatPr defaultColWidth="8.00390625" defaultRowHeight="15" customHeight="1"/>
  <cols>
    <col min="1" max="1" width="27.75390625" style="128" customWidth="1"/>
    <col min="2" max="2" width="11.00390625" style="129" customWidth="1"/>
    <col min="3" max="3" width="11.50390625" style="130" customWidth="1"/>
    <col min="4" max="4" width="11.125" style="130" customWidth="1"/>
    <col min="5" max="5" width="22.50390625" style="130" customWidth="1"/>
    <col min="6" max="6" width="10.875" style="130" customWidth="1"/>
    <col min="7" max="7" width="11.125" style="131" customWidth="1"/>
    <col min="8" max="8" width="11.00390625" style="129" customWidth="1"/>
    <col min="9" max="16384" width="8.00390625" style="128" customWidth="1"/>
  </cols>
  <sheetData>
    <row r="1" ht="21" customHeight="1">
      <c r="A1" s="132" t="s">
        <v>34</v>
      </c>
    </row>
    <row r="2" spans="1:8" ht="24.75" customHeight="1">
      <c r="A2" s="133" t="s">
        <v>35</v>
      </c>
      <c r="B2" s="133"/>
      <c r="C2" s="133"/>
      <c r="D2" s="133"/>
      <c r="E2" s="133"/>
      <c r="F2" s="133"/>
      <c r="G2" s="133"/>
      <c r="H2" s="133"/>
    </row>
    <row r="3" spans="2:8" s="90" customFormat="1" ht="15" customHeight="1">
      <c r="B3" s="134"/>
      <c r="C3" s="135"/>
      <c r="D3" s="135"/>
      <c r="E3" s="136"/>
      <c r="F3" s="136"/>
      <c r="G3" s="137"/>
      <c r="H3" s="134" t="s">
        <v>2</v>
      </c>
    </row>
    <row r="4" spans="1:8" s="89" customFormat="1" ht="15.75" customHeight="1">
      <c r="A4" s="100" t="s">
        <v>36</v>
      </c>
      <c r="B4" s="138" t="s">
        <v>37</v>
      </c>
      <c r="C4" s="100" t="s">
        <v>38</v>
      </c>
      <c r="D4" s="100" t="s">
        <v>39</v>
      </c>
      <c r="E4" s="138" t="s">
        <v>40</v>
      </c>
      <c r="F4" s="138" t="s">
        <v>37</v>
      </c>
      <c r="G4" s="100" t="s">
        <v>38</v>
      </c>
      <c r="H4" s="100" t="s">
        <v>39</v>
      </c>
    </row>
    <row r="5" spans="1:8" s="89" customFormat="1" ht="18" customHeight="1">
      <c r="A5" s="100"/>
      <c r="B5" s="138"/>
      <c r="C5" s="100"/>
      <c r="D5" s="100"/>
      <c r="E5" s="138"/>
      <c r="F5" s="138"/>
      <c r="G5" s="100"/>
      <c r="H5" s="100"/>
    </row>
    <row r="6" spans="1:8" s="90" customFormat="1" ht="15" customHeight="1">
      <c r="A6" s="101" t="s">
        <v>41</v>
      </c>
      <c r="B6" s="139">
        <f>SUM(B7:B20)</f>
        <v>55396</v>
      </c>
      <c r="C6" s="139">
        <f>SUM(C7:C20)</f>
        <v>46890</v>
      </c>
      <c r="D6" s="139">
        <f>C6-B6</f>
        <v>-8506</v>
      </c>
      <c r="E6" s="140" t="s">
        <v>42</v>
      </c>
      <c r="F6" s="139">
        <v>14000</v>
      </c>
      <c r="G6" s="141">
        <v>21949</v>
      </c>
      <c r="H6" s="141">
        <f>G6-F6</f>
        <v>7949</v>
      </c>
    </row>
    <row r="7" spans="1:8" s="90" customFormat="1" ht="15" customHeight="1">
      <c r="A7" s="101" t="s">
        <v>43</v>
      </c>
      <c r="B7" s="139">
        <v>24506</v>
      </c>
      <c r="C7" s="139">
        <v>19234</v>
      </c>
      <c r="D7" s="139">
        <f aca="true" t="shared" si="0" ref="D7:D29">C7-B7</f>
        <v>-5272</v>
      </c>
      <c r="E7" s="140" t="s">
        <v>44</v>
      </c>
      <c r="F7" s="139"/>
      <c r="G7" s="141">
        <v>0</v>
      </c>
      <c r="H7" s="141">
        <f aca="true" t="shared" si="1" ref="H7:H37">G7-F7</f>
        <v>0</v>
      </c>
    </row>
    <row r="8" spans="1:8" s="90" customFormat="1" ht="15" customHeight="1">
      <c r="A8" s="101" t="s">
        <v>45</v>
      </c>
      <c r="B8" s="139">
        <v>3470</v>
      </c>
      <c r="C8" s="139">
        <v>4010</v>
      </c>
      <c r="D8" s="139">
        <f t="shared" si="0"/>
        <v>540</v>
      </c>
      <c r="E8" s="140" t="s">
        <v>46</v>
      </c>
      <c r="F8" s="139">
        <v>120</v>
      </c>
      <c r="G8" s="141">
        <v>380</v>
      </c>
      <c r="H8" s="141">
        <f t="shared" si="1"/>
        <v>260</v>
      </c>
    </row>
    <row r="9" spans="1:8" s="90" customFormat="1" ht="15" customHeight="1">
      <c r="A9" s="101" t="s">
        <v>47</v>
      </c>
      <c r="B9" s="139">
        <v>700</v>
      </c>
      <c r="C9" s="139">
        <v>711</v>
      </c>
      <c r="D9" s="139">
        <f t="shared" si="0"/>
        <v>11</v>
      </c>
      <c r="E9" s="140" t="s">
        <v>48</v>
      </c>
      <c r="F9" s="139">
        <v>5400</v>
      </c>
      <c r="G9" s="141">
        <v>10776</v>
      </c>
      <c r="H9" s="141">
        <f t="shared" si="1"/>
        <v>5376</v>
      </c>
    </row>
    <row r="10" spans="1:8" s="90" customFormat="1" ht="15" customHeight="1">
      <c r="A10" s="101" t="s">
        <v>49</v>
      </c>
      <c r="B10" s="139">
        <v>300</v>
      </c>
      <c r="C10" s="139">
        <v>122</v>
      </c>
      <c r="D10" s="139">
        <f t="shared" si="0"/>
        <v>-178</v>
      </c>
      <c r="E10" s="142" t="s">
        <v>50</v>
      </c>
      <c r="F10" s="139">
        <v>59046</v>
      </c>
      <c r="G10" s="141">
        <v>63900</v>
      </c>
      <c r="H10" s="141">
        <f t="shared" si="1"/>
        <v>4854</v>
      </c>
    </row>
    <row r="11" spans="1:8" s="90" customFormat="1" ht="15" customHeight="1">
      <c r="A11" s="101" t="s">
        <v>51</v>
      </c>
      <c r="B11" s="139">
        <v>4200</v>
      </c>
      <c r="C11" s="139">
        <v>3874</v>
      </c>
      <c r="D11" s="139">
        <f t="shared" si="0"/>
        <v>-326</v>
      </c>
      <c r="E11" s="142" t="s">
        <v>52</v>
      </c>
      <c r="F11" s="139">
        <v>2600</v>
      </c>
      <c r="G11" s="141">
        <v>7400</v>
      </c>
      <c r="H11" s="141">
        <f t="shared" si="1"/>
        <v>4800</v>
      </c>
    </row>
    <row r="12" spans="1:8" s="90" customFormat="1" ht="15" customHeight="1">
      <c r="A12" s="101" t="s">
        <v>53</v>
      </c>
      <c r="B12" s="139">
        <v>1000</v>
      </c>
      <c r="C12" s="139">
        <v>1020</v>
      </c>
      <c r="D12" s="139">
        <f t="shared" si="0"/>
        <v>20</v>
      </c>
      <c r="E12" s="142" t="s">
        <v>54</v>
      </c>
      <c r="F12" s="139">
        <v>4030</v>
      </c>
      <c r="G12" s="141">
        <v>8700</v>
      </c>
      <c r="H12" s="141">
        <f t="shared" si="1"/>
        <v>4670</v>
      </c>
    </row>
    <row r="13" spans="1:8" s="90" customFormat="1" ht="15" customHeight="1">
      <c r="A13" s="101" t="s">
        <v>55</v>
      </c>
      <c r="B13" s="139">
        <v>820</v>
      </c>
      <c r="C13" s="139">
        <v>943</v>
      </c>
      <c r="D13" s="139">
        <f t="shared" si="0"/>
        <v>123</v>
      </c>
      <c r="E13" s="142" t="s">
        <v>56</v>
      </c>
      <c r="F13" s="139">
        <v>29804</v>
      </c>
      <c r="G13" s="141">
        <v>44975</v>
      </c>
      <c r="H13" s="141">
        <f t="shared" si="1"/>
        <v>15171</v>
      </c>
    </row>
    <row r="14" spans="1:8" s="90" customFormat="1" ht="15" customHeight="1">
      <c r="A14" s="101" t="s">
        <v>57</v>
      </c>
      <c r="B14" s="139">
        <v>1200</v>
      </c>
      <c r="C14" s="139">
        <v>1120</v>
      </c>
      <c r="D14" s="139">
        <f t="shared" si="0"/>
        <v>-80</v>
      </c>
      <c r="E14" s="142" t="s">
        <v>58</v>
      </c>
      <c r="F14" s="139">
        <v>30008</v>
      </c>
      <c r="G14" s="141">
        <v>37600</v>
      </c>
      <c r="H14" s="141">
        <f t="shared" si="1"/>
        <v>7592</v>
      </c>
    </row>
    <row r="15" spans="1:8" s="90" customFormat="1" ht="15" customHeight="1">
      <c r="A15" s="101" t="s">
        <v>59</v>
      </c>
      <c r="B15" s="139">
        <v>3400</v>
      </c>
      <c r="C15" s="139">
        <v>3968</v>
      </c>
      <c r="D15" s="139">
        <f t="shared" si="0"/>
        <v>568</v>
      </c>
      <c r="E15" s="142" t="s">
        <v>60</v>
      </c>
      <c r="F15" s="139">
        <v>11000</v>
      </c>
      <c r="G15" s="141">
        <v>18475.899915</v>
      </c>
      <c r="H15" s="141">
        <f t="shared" si="1"/>
        <v>7475.899915000002</v>
      </c>
    </row>
    <row r="16" spans="1:8" s="90" customFormat="1" ht="15" customHeight="1">
      <c r="A16" s="101" t="s">
        <v>61</v>
      </c>
      <c r="B16" s="139">
        <v>2000</v>
      </c>
      <c r="C16" s="139">
        <v>944</v>
      </c>
      <c r="D16" s="139">
        <f t="shared" si="0"/>
        <v>-1056</v>
      </c>
      <c r="E16" s="142" t="s">
        <v>62</v>
      </c>
      <c r="F16" s="139">
        <v>26125</v>
      </c>
      <c r="G16" s="141">
        <v>34089.04</v>
      </c>
      <c r="H16" s="141">
        <f t="shared" si="1"/>
        <v>7964.040000000001</v>
      </c>
    </row>
    <row r="17" spans="1:8" s="90" customFormat="1" ht="15" customHeight="1">
      <c r="A17" s="101" t="s">
        <v>63</v>
      </c>
      <c r="B17" s="139">
        <v>1800</v>
      </c>
      <c r="C17" s="139">
        <v>2165</v>
      </c>
      <c r="D17" s="139">
        <f t="shared" si="0"/>
        <v>365</v>
      </c>
      <c r="E17" s="142" t="s">
        <v>64</v>
      </c>
      <c r="F17" s="139">
        <v>50600</v>
      </c>
      <c r="G17" s="141">
        <v>59555</v>
      </c>
      <c r="H17" s="141">
        <f t="shared" si="1"/>
        <v>8955</v>
      </c>
    </row>
    <row r="18" spans="1:8" s="90" customFormat="1" ht="15" customHeight="1">
      <c r="A18" s="101" t="s">
        <v>65</v>
      </c>
      <c r="B18" s="139">
        <v>3900</v>
      </c>
      <c r="C18" s="139">
        <v>3136</v>
      </c>
      <c r="D18" s="139">
        <f t="shared" si="0"/>
        <v>-764</v>
      </c>
      <c r="E18" s="142" t="s">
        <v>66</v>
      </c>
      <c r="F18" s="139">
        <v>8000</v>
      </c>
      <c r="G18" s="141">
        <v>13350</v>
      </c>
      <c r="H18" s="141">
        <f t="shared" si="1"/>
        <v>5350</v>
      </c>
    </row>
    <row r="19" spans="1:8" s="90" customFormat="1" ht="15" customHeight="1">
      <c r="A19" s="101" t="s">
        <v>67</v>
      </c>
      <c r="B19" s="139">
        <v>8000</v>
      </c>
      <c r="C19" s="139">
        <v>5547</v>
      </c>
      <c r="D19" s="139">
        <f t="shared" si="0"/>
        <v>-2453</v>
      </c>
      <c r="E19" s="143" t="s">
        <v>68</v>
      </c>
      <c r="F19" s="139">
        <v>1800</v>
      </c>
      <c r="G19" s="141">
        <v>4631</v>
      </c>
      <c r="H19" s="141">
        <f t="shared" si="1"/>
        <v>2831</v>
      </c>
    </row>
    <row r="20" spans="1:8" s="90" customFormat="1" ht="15" customHeight="1">
      <c r="A20" s="101" t="s">
        <v>69</v>
      </c>
      <c r="B20" s="139">
        <v>100</v>
      </c>
      <c r="C20" s="139">
        <v>96</v>
      </c>
      <c r="D20" s="139">
        <f t="shared" si="0"/>
        <v>-4</v>
      </c>
      <c r="E20" s="143" t="s">
        <v>70</v>
      </c>
      <c r="F20" s="139">
        <v>1200</v>
      </c>
      <c r="G20" s="141">
        <v>991</v>
      </c>
      <c r="H20" s="141">
        <f t="shared" si="1"/>
        <v>-209</v>
      </c>
    </row>
    <row r="21" spans="1:8" s="90" customFormat="1" ht="15" customHeight="1">
      <c r="A21" s="101" t="s">
        <v>71</v>
      </c>
      <c r="B21" s="139">
        <f>SUM(B22:B27)</f>
        <v>22200</v>
      </c>
      <c r="C21" s="139">
        <f>SUM(C22:C27)</f>
        <v>33139</v>
      </c>
      <c r="D21" s="139">
        <f t="shared" si="0"/>
        <v>10939</v>
      </c>
      <c r="E21" s="144" t="s">
        <v>72</v>
      </c>
      <c r="F21" s="139">
        <v>50</v>
      </c>
      <c r="G21" s="141">
        <v>188</v>
      </c>
      <c r="H21" s="141">
        <f t="shared" si="1"/>
        <v>138</v>
      </c>
    </row>
    <row r="22" spans="1:8" s="90" customFormat="1" ht="15" customHeight="1">
      <c r="A22" s="145" t="s">
        <v>73</v>
      </c>
      <c r="B22" s="139">
        <v>2500</v>
      </c>
      <c r="C22" s="146">
        <v>3371</v>
      </c>
      <c r="D22" s="139">
        <f t="shared" si="0"/>
        <v>871</v>
      </c>
      <c r="E22" s="143" t="s">
        <v>74</v>
      </c>
      <c r="F22" s="139">
        <v>1600</v>
      </c>
      <c r="G22" s="141">
        <v>2600</v>
      </c>
      <c r="H22" s="141">
        <f t="shared" si="1"/>
        <v>1000</v>
      </c>
    </row>
    <row r="23" spans="1:8" s="90" customFormat="1" ht="15" customHeight="1">
      <c r="A23" s="145" t="s">
        <v>75</v>
      </c>
      <c r="B23" s="139">
        <v>3100</v>
      </c>
      <c r="C23" s="146">
        <v>1434</v>
      </c>
      <c r="D23" s="139">
        <f t="shared" si="0"/>
        <v>-1666</v>
      </c>
      <c r="E23" s="143" t="s">
        <v>76</v>
      </c>
      <c r="F23" s="139">
        <v>6000</v>
      </c>
      <c r="G23" s="141">
        <v>9397</v>
      </c>
      <c r="H23" s="141">
        <f t="shared" si="1"/>
        <v>3397</v>
      </c>
    </row>
    <row r="24" spans="1:8" s="90" customFormat="1" ht="15" customHeight="1">
      <c r="A24" s="145" t="s">
        <v>77</v>
      </c>
      <c r="B24" s="139">
        <v>12300</v>
      </c>
      <c r="C24" s="146">
        <v>10200</v>
      </c>
      <c r="D24" s="139">
        <f t="shared" si="0"/>
        <v>-2100</v>
      </c>
      <c r="E24" s="143" t="s">
        <v>78</v>
      </c>
      <c r="F24" s="139">
        <v>300</v>
      </c>
      <c r="G24" s="141">
        <v>300</v>
      </c>
      <c r="H24" s="141">
        <f t="shared" si="1"/>
        <v>0</v>
      </c>
    </row>
    <row r="25" spans="1:8" s="90" customFormat="1" ht="15" customHeight="1">
      <c r="A25" s="147" t="s">
        <v>79</v>
      </c>
      <c r="B25" s="139">
        <v>3000</v>
      </c>
      <c r="C25" s="139">
        <v>16246</v>
      </c>
      <c r="D25" s="139">
        <f t="shared" si="0"/>
        <v>13246</v>
      </c>
      <c r="E25" s="90" t="s">
        <v>80</v>
      </c>
      <c r="F25" s="139">
        <v>900</v>
      </c>
      <c r="G25" s="141">
        <v>2435</v>
      </c>
      <c r="H25" s="141">
        <f t="shared" si="1"/>
        <v>1535</v>
      </c>
    </row>
    <row r="26" spans="1:8" s="90" customFormat="1" ht="15" customHeight="1">
      <c r="A26" s="145" t="s">
        <v>81</v>
      </c>
      <c r="B26" s="139"/>
      <c r="C26" s="139"/>
      <c r="D26" s="139">
        <f t="shared" si="0"/>
        <v>0</v>
      </c>
      <c r="E26" s="142" t="s">
        <v>82</v>
      </c>
      <c r="F26" s="139">
        <v>2500</v>
      </c>
      <c r="G26" s="141">
        <v>0</v>
      </c>
      <c r="H26" s="141">
        <f t="shared" si="1"/>
        <v>-2500</v>
      </c>
    </row>
    <row r="27" spans="1:8" s="90" customFormat="1" ht="15" customHeight="1">
      <c r="A27" s="145" t="s">
        <v>83</v>
      </c>
      <c r="B27" s="139">
        <v>1300</v>
      </c>
      <c r="C27" s="139">
        <v>1888</v>
      </c>
      <c r="D27" s="139">
        <f t="shared" si="0"/>
        <v>588</v>
      </c>
      <c r="E27" s="142" t="s">
        <v>84</v>
      </c>
      <c r="F27" s="139">
        <v>278</v>
      </c>
      <c r="G27" s="141">
        <v>277</v>
      </c>
      <c r="H27" s="141">
        <f t="shared" si="1"/>
        <v>-1</v>
      </c>
    </row>
    <row r="28" spans="1:8" s="90" customFormat="1" ht="15" customHeight="1">
      <c r="A28" s="115" t="s">
        <v>85</v>
      </c>
      <c r="B28" s="148">
        <f>SUM(B6,B21)</f>
        <v>77596</v>
      </c>
      <c r="C28" s="148">
        <f>C21+C6</f>
        <v>80029</v>
      </c>
      <c r="D28" s="148">
        <f t="shared" si="0"/>
        <v>2433</v>
      </c>
      <c r="E28" s="142" t="s">
        <v>86</v>
      </c>
      <c r="F28" s="141">
        <v>4680</v>
      </c>
      <c r="G28" s="141">
        <v>4996</v>
      </c>
      <c r="H28" s="141">
        <f t="shared" si="1"/>
        <v>316</v>
      </c>
    </row>
    <row r="29" spans="1:8" s="90" customFormat="1" ht="15" customHeight="1">
      <c r="A29" s="119" t="s">
        <v>87</v>
      </c>
      <c r="B29" s="139">
        <f>B30+B31</f>
        <v>132945</v>
      </c>
      <c r="C29" s="139">
        <f>C30+C31</f>
        <v>206007</v>
      </c>
      <c r="D29" s="139">
        <f t="shared" si="0"/>
        <v>73062</v>
      </c>
      <c r="E29" s="142" t="s">
        <v>88</v>
      </c>
      <c r="F29" s="141">
        <v>130</v>
      </c>
      <c r="G29" s="141">
        <v>22</v>
      </c>
      <c r="H29" s="141">
        <f t="shared" si="1"/>
        <v>-108</v>
      </c>
    </row>
    <row r="30" spans="1:8" s="90" customFormat="1" ht="15" customHeight="1">
      <c r="A30" s="149" t="s">
        <v>89</v>
      </c>
      <c r="B30" s="139">
        <v>2295</v>
      </c>
      <c r="C30" s="139">
        <v>16961</v>
      </c>
      <c r="D30" s="139">
        <f aca="true" t="shared" si="2" ref="D30:D35">C30-B30</f>
        <v>14666</v>
      </c>
      <c r="E30" s="150" t="s">
        <v>90</v>
      </c>
      <c r="F30" s="151">
        <f>SUM(F6:F29)</f>
        <v>260171</v>
      </c>
      <c r="G30" s="151">
        <f>SUM(G6:G29)</f>
        <v>346986.939915</v>
      </c>
      <c r="H30" s="151">
        <f t="shared" si="1"/>
        <v>86815.939915</v>
      </c>
    </row>
    <row r="31" spans="1:8" s="90" customFormat="1" ht="15" customHeight="1">
      <c r="A31" s="149" t="s">
        <v>91</v>
      </c>
      <c r="B31" s="139">
        <v>130650</v>
      </c>
      <c r="C31" s="139">
        <v>189046</v>
      </c>
      <c r="D31" s="139">
        <f t="shared" si="2"/>
        <v>58396</v>
      </c>
      <c r="E31" s="152" t="s">
        <v>92</v>
      </c>
      <c r="F31" s="141">
        <v>5000</v>
      </c>
      <c r="G31" s="141">
        <v>5000</v>
      </c>
      <c r="H31" s="141">
        <f t="shared" si="1"/>
        <v>0</v>
      </c>
    </row>
    <row r="32" spans="1:8" s="90" customFormat="1" ht="15" customHeight="1">
      <c r="A32" s="120" t="s">
        <v>10</v>
      </c>
      <c r="B32" s="139">
        <v>8420</v>
      </c>
      <c r="C32" s="139">
        <v>25085</v>
      </c>
      <c r="D32" s="139">
        <f t="shared" si="2"/>
        <v>16665</v>
      </c>
      <c r="E32" s="120" t="s">
        <v>93</v>
      </c>
      <c r="F32" s="141">
        <v>4</v>
      </c>
      <c r="G32" s="141">
        <v>9917</v>
      </c>
      <c r="H32" s="141">
        <f t="shared" si="1"/>
        <v>9913</v>
      </c>
    </row>
    <row r="33" spans="1:8" s="90" customFormat="1" ht="15" customHeight="1">
      <c r="A33" s="120" t="s">
        <v>94</v>
      </c>
      <c r="B33" s="139">
        <v>5448</v>
      </c>
      <c r="C33" s="139">
        <v>5864</v>
      </c>
      <c r="D33" s="139">
        <f t="shared" si="2"/>
        <v>416</v>
      </c>
      <c r="E33" s="120" t="s">
        <v>18</v>
      </c>
      <c r="F33" s="139"/>
      <c r="G33" s="139"/>
      <c r="H33" s="141">
        <f t="shared" si="1"/>
        <v>0</v>
      </c>
    </row>
    <row r="34" spans="1:8" s="90" customFormat="1" ht="15" customHeight="1">
      <c r="A34" s="120" t="s">
        <v>13</v>
      </c>
      <c r="B34" s="139"/>
      <c r="C34" s="139">
        <v>4153</v>
      </c>
      <c r="D34" s="139">
        <f t="shared" si="2"/>
        <v>4153</v>
      </c>
      <c r="E34" s="120" t="s">
        <v>95</v>
      </c>
      <c r="F34" s="139"/>
      <c r="G34" s="139"/>
      <c r="H34" s="141">
        <f t="shared" si="1"/>
        <v>0</v>
      </c>
    </row>
    <row r="35" spans="1:8" s="90" customFormat="1" ht="15" customHeight="1">
      <c r="A35" s="119" t="s">
        <v>12</v>
      </c>
      <c r="B35" s="139">
        <v>40766</v>
      </c>
      <c r="C35" s="139">
        <v>40766</v>
      </c>
      <c r="D35" s="139">
        <f t="shared" si="2"/>
        <v>0</v>
      </c>
      <c r="E35" s="120" t="s">
        <v>96</v>
      </c>
      <c r="F35" s="139"/>
      <c r="G35" s="139"/>
      <c r="H35" s="141">
        <f t="shared" si="1"/>
        <v>0</v>
      </c>
    </row>
    <row r="36" spans="1:8" s="90" customFormat="1" ht="15" customHeight="1">
      <c r="A36" s="100"/>
      <c r="B36" s="139"/>
      <c r="C36" s="139"/>
      <c r="D36" s="139"/>
      <c r="E36" s="153" t="s">
        <v>97</v>
      </c>
      <c r="F36" s="139"/>
      <c r="G36" s="139"/>
      <c r="H36" s="141">
        <f t="shared" si="1"/>
        <v>0</v>
      </c>
    </row>
    <row r="37" spans="1:8" s="90" customFormat="1" ht="15" customHeight="1">
      <c r="A37" s="100" t="s">
        <v>14</v>
      </c>
      <c r="B37" s="148">
        <f>B29+B28+B34+B36+B33+B35+B32</f>
        <v>265175</v>
      </c>
      <c r="C37" s="148">
        <f>C29+C28+C34+C36+C33+C35+C32</f>
        <v>361904</v>
      </c>
      <c r="D37" s="148">
        <f>C37-B37</f>
        <v>96729</v>
      </c>
      <c r="E37" s="154" t="s">
        <v>19</v>
      </c>
      <c r="F37" s="148">
        <f>SUM(F30:F34)</f>
        <v>265175</v>
      </c>
      <c r="G37" s="148">
        <f>SUM(G30:G34)</f>
        <v>361903.939915</v>
      </c>
      <c r="H37" s="151">
        <f t="shared" si="1"/>
        <v>96728.939915</v>
      </c>
    </row>
    <row r="38" spans="2:8" s="90" customFormat="1" ht="16.5" customHeight="1">
      <c r="B38" s="134"/>
      <c r="C38" s="134"/>
      <c r="D38" s="134"/>
      <c r="E38" s="134"/>
      <c r="F38" s="134"/>
      <c r="G38" s="137"/>
      <c r="H38" s="134"/>
    </row>
    <row r="39" spans="2:8" s="90" customFormat="1" ht="15" customHeight="1">
      <c r="B39" s="134"/>
      <c r="C39" s="155"/>
      <c r="D39" s="155"/>
      <c r="E39" s="155"/>
      <c r="F39" s="155"/>
      <c r="G39" s="137"/>
      <c r="H39" s="134"/>
    </row>
    <row r="40" spans="2:8" s="90" customFormat="1" ht="15" customHeight="1">
      <c r="B40" s="134"/>
      <c r="C40" s="155"/>
      <c r="D40" s="155"/>
      <c r="E40" s="155"/>
      <c r="F40" s="155"/>
      <c r="G40" s="137"/>
      <c r="H40" s="134"/>
    </row>
    <row r="41" spans="2:8" s="90" customFormat="1" ht="15" customHeight="1">
      <c r="B41" s="134"/>
      <c r="C41" s="155"/>
      <c r="D41" s="155"/>
      <c r="E41" s="155"/>
      <c r="F41" s="155"/>
      <c r="G41" s="137"/>
      <c r="H41" s="134"/>
    </row>
    <row r="42" spans="2:8" s="90" customFormat="1" ht="15" customHeight="1">
      <c r="B42" s="134"/>
      <c r="C42" s="155"/>
      <c r="D42" s="155"/>
      <c r="E42" s="155"/>
      <c r="F42" s="155"/>
      <c r="G42" s="137"/>
      <c r="H42" s="134"/>
    </row>
    <row r="43" spans="2:8" s="90" customFormat="1" ht="15" customHeight="1">
      <c r="B43" s="134"/>
      <c r="C43" s="155"/>
      <c r="D43" s="155"/>
      <c r="E43" s="155"/>
      <c r="F43" s="155"/>
      <c r="G43" s="137"/>
      <c r="H43" s="134"/>
    </row>
    <row r="44" spans="2:8" s="90" customFormat="1" ht="15" customHeight="1">
      <c r="B44" s="134"/>
      <c r="C44" s="155"/>
      <c r="D44" s="155"/>
      <c r="E44" s="155"/>
      <c r="F44" s="155"/>
      <c r="G44" s="137"/>
      <c r="H44" s="134"/>
    </row>
    <row r="45" spans="2:8" s="90" customFormat="1" ht="15" customHeight="1">
      <c r="B45" s="134"/>
      <c r="C45" s="155"/>
      <c r="D45" s="155"/>
      <c r="E45" s="155"/>
      <c r="F45" s="155"/>
      <c r="G45" s="137"/>
      <c r="H45" s="134"/>
    </row>
    <row r="46" spans="2:8" s="90" customFormat="1" ht="15" customHeight="1">
      <c r="B46" s="134"/>
      <c r="C46" s="155"/>
      <c r="D46" s="155"/>
      <c r="E46" s="155"/>
      <c r="F46" s="155"/>
      <c r="G46" s="137"/>
      <c r="H46" s="134"/>
    </row>
    <row r="47" spans="2:8" s="90" customFormat="1" ht="15" customHeight="1">
      <c r="B47" s="134"/>
      <c r="C47" s="155"/>
      <c r="D47" s="155"/>
      <c r="E47" s="155"/>
      <c r="F47" s="155"/>
      <c r="G47" s="137"/>
      <c r="H47" s="134"/>
    </row>
    <row r="48" spans="2:8" s="90" customFormat="1" ht="15" customHeight="1">
      <c r="B48" s="134"/>
      <c r="C48" s="155"/>
      <c r="D48" s="155"/>
      <c r="E48" s="155"/>
      <c r="F48" s="155"/>
      <c r="G48" s="137"/>
      <c r="H48" s="134"/>
    </row>
    <row r="49" spans="2:8" s="90" customFormat="1" ht="15" customHeight="1">
      <c r="B49" s="134"/>
      <c r="C49" s="155"/>
      <c r="D49" s="155"/>
      <c r="E49" s="155"/>
      <c r="F49" s="155"/>
      <c r="G49" s="137"/>
      <c r="H49" s="134"/>
    </row>
    <row r="50" spans="2:8" s="90" customFormat="1" ht="15" customHeight="1">
      <c r="B50" s="134"/>
      <c r="C50" s="155"/>
      <c r="D50" s="155"/>
      <c r="E50" s="155"/>
      <c r="F50" s="155"/>
      <c r="G50" s="137"/>
      <c r="H50" s="134"/>
    </row>
    <row r="51" spans="2:8" s="90" customFormat="1" ht="15" customHeight="1">
      <c r="B51" s="134"/>
      <c r="C51" s="155"/>
      <c r="D51" s="155"/>
      <c r="E51" s="155"/>
      <c r="F51" s="155"/>
      <c r="G51" s="137"/>
      <c r="H51" s="134"/>
    </row>
    <row r="52" spans="2:8" s="90" customFormat="1" ht="15" customHeight="1">
      <c r="B52" s="134"/>
      <c r="C52" s="155"/>
      <c r="D52" s="155"/>
      <c r="E52" s="155"/>
      <c r="F52" s="155"/>
      <c r="G52" s="137"/>
      <c r="H52" s="134"/>
    </row>
    <row r="53" spans="2:8" s="90" customFormat="1" ht="15" customHeight="1">
      <c r="B53" s="134"/>
      <c r="C53" s="155"/>
      <c r="D53" s="155"/>
      <c r="E53" s="155"/>
      <c r="F53" s="155"/>
      <c r="G53" s="137"/>
      <c r="H53" s="134"/>
    </row>
    <row r="54" spans="2:8" s="90" customFormat="1" ht="15" customHeight="1">
      <c r="B54" s="134"/>
      <c r="C54" s="155"/>
      <c r="D54" s="155"/>
      <c r="E54" s="155"/>
      <c r="F54" s="155"/>
      <c r="G54" s="137"/>
      <c r="H54" s="134"/>
    </row>
    <row r="55" spans="2:8" s="90" customFormat="1" ht="15" customHeight="1">
      <c r="B55" s="134"/>
      <c r="C55" s="155"/>
      <c r="D55" s="155"/>
      <c r="E55" s="155"/>
      <c r="F55" s="155"/>
      <c r="G55" s="137"/>
      <c r="H55" s="134"/>
    </row>
    <row r="56" spans="2:8" s="90" customFormat="1" ht="15" customHeight="1">
      <c r="B56" s="134"/>
      <c r="C56" s="155"/>
      <c r="D56" s="155"/>
      <c r="E56" s="155"/>
      <c r="F56" s="155"/>
      <c r="G56" s="137"/>
      <c r="H56" s="134"/>
    </row>
    <row r="57" spans="2:8" s="90" customFormat="1" ht="15" customHeight="1">
      <c r="B57" s="134"/>
      <c r="C57" s="155"/>
      <c r="D57" s="155"/>
      <c r="E57" s="155"/>
      <c r="F57" s="155"/>
      <c r="G57" s="137"/>
      <c r="H57" s="134"/>
    </row>
    <row r="58" spans="2:8" s="90" customFormat="1" ht="15" customHeight="1">
      <c r="B58" s="134"/>
      <c r="C58" s="155"/>
      <c r="D58" s="155"/>
      <c r="E58" s="155"/>
      <c r="F58" s="155"/>
      <c r="G58" s="137"/>
      <c r="H58" s="134"/>
    </row>
    <row r="59" spans="2:8" s="90" customFormat="1" ht="15" customHeight="1">
      <c r="B59" s="134"/>
      <c r="C59" s="155"/>
      <c r="D59" s="155"/>
      <c r="E59" s="155"/>
      <c r="F59" s="155"/>
      <c r="G59" s="137"/>
      <c r="H59" s="134"/>
    </row>
    <row r="60" spans="2:8" s="90" customFormat="1" ht="15" customHeight="1">
      <c r="B60" s="134"/>
      <c r="C60" s="155"/>
      <c r="D60" s="155"/>
      <c r="E60" s="155"/>
      <c r="F60" s="155"/>
      <c r="G60" s="137"/>
      <c r="H60" s="134"/>
    </row>
    <row r="61" spans="2:8" s="90" customFormat="1" ht="15" customHeight="1">
      <c r="B61" s="134"/>
      <c r="C61" s="155"/>
      <c r="D61" s="155"/>
      <c r="E61" s="155"/>
      <c r="F61" s="155"/>
      <c r="G61" s="137"/>
      <c r="H61" s="134"/>
    </row>
    <row r="62" spans="2:8" s="90" customFormat="1" ht="15" customHeight="1">
      <c r="B62" s="134"/>
      <c r="C62" s="155"/>
      <c r="D62" s="155"/>
      <c r="E62" s="155"/>
      <c r="F62" s="155"/>
      <c r="G62" s="137"/>
      <c r="H62" s="134"/>
    </row>
    <row r="63" spans="2:8" s="90" customFormat="1" ht="15" customHeight="1">
      <c r="B63" s="134"/>
      <c r="C63" s="155"/>
      <c r="D63" s="155"/>
      <c r="E63" s="155"/>
      <c r="F63" s="155"/>
      <c r="G63" s="137"/>
      <c r="H63" s="134"/>
    </row>
    <row r="64" spans="2:8" s="90" customFormat="1" ht="15" customHeight="1">
      <c r="B64" s="134"/>
      <c r="C64" s="155"/>
      <c r="D64" s="155"/>
      <c r="E64" s="155"/>
      <c r="F64" s="155"/>
      <c r="G64" s="137"/>
      <c r="H64" s="134"/>
    </row>
    <row r="65" spans="2:8" s="90" customFormat="1" ht="15" customHeight="1">
      <c r="B65" s="134"/>
      <c r="C65" s="155"/>
      <c r="D65" s="155"/>
      <c r="E65" s="155"/>
      <c r="F65" s="155"/>
      <c r="G65" s="137"/>
      <c r="H65" s="134"/>
    </row>
    <row r="66" spans="2:8" s="90" customFormat="1" ht="15" customHeight="1">
      <c r="B66" s="134"/>
      <c r="C66" s="155"/>
      <c r="D66" s="155"/>
      <c r="E66" s="155"/>
      <c r="F66" s="155"/>
      <c r="G66" s="137"/>
      <c r="H66" s="134"/>
    </row>
  </sheetData>
  <sheetProtection/>
  <mergeCells count="10">
    <mergeCell ref="A2:H2"/>
    <mergeCell ref="C3:D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9305555555555555" right="0.39305555555555555" top="0.7868055555555555" bottom="0.66875" header="0.4722222222222222" footer="0.393055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SheetLayoutView="100" workbookViewId="0" topLeftCell="A1">
      <selection activeCell="C3" sqref="C3"/>
    </sheetView>
  </sheetViews>
  <sheetFormatPr defaultColWidth="8.00390625" defaultRowHeight="16.5"/>
  <cols>
    <col min="1" max="1" width="23.375" style="92" customWidth="1"/>
    <col min="2" max="2" width="11.75390625" style="93" customWidth="1"/>
    <col min="3" max="3" width="10.50390625" style="93" customWidth="1"/>
    <col min="4" max="4" width="11.875" style="93" customWidth="1"/>
    <col min="5" max="5" width="21.75390625" style="93" customWidth="1"/>
    <col min="6" max="6" width="12.50390625" style="93" customWidth="1"/>
    <col min="7" max="7" width="10.50390625" style="93" customWidth="1"/>
    <col min="8" max="8" width="11.50390625" style="93" customWidth="1"/>
    <col min="9" max="16384" width="8.00390625" style="92" customWidth="1"/>
  </cols>
  <sheetData>
    <row r="1" ht="20.25">
      <c r="A1" s="94" t="s">
        <v>98</v>
      </c>
    </row>
    <row r="2" spans="1:8" ht="33.75" customHeight="1">
      <c r="A2" s="95" t="s">
        <v>99</v>
      </c>
      <c r="B2" s="95"/>
      <c r="C2" s="95"/>
      <c r="D2" s="95"/>
      <c r="E2" s="95"/>
      <c r="F2" s="95"/>
      <c r="G2" s="95"/>
      <c r="H2" s="95"/>
    </row>
    <row r="3" spans="1:8" s="86" customFormat="1" ht="22.5" customHeight="1">
      <c r="A3" s="96"/>
      <c r="B3" s="97"/>
      <c r="C3" s="97"/>
      <c r="D3" s="97"/>
      <c r="E3" s="98"/>
      <c r="F3" s="98"/>
      <c r="G3" s="98"/>
      <c r="H3" s="97" t="s">
        <v>2</v>
      </c>
    </row>
    <row r="4" spans="1:8" s="87" customFormat="1" ht="18.75" customHeight="1">
      <c r="A4" s="99" t="s">
        <v>36</v>
      </c>
      <c r="B4" s="100" t="s">
        <v>37</v>
      </c>
      <c r="C4" s="100" t="s">
        <v>38</v>
      </c>
      <c r="D4" s="100" t="s">
        <v>39</v>
      </c>
      <c r="E4" s="99" t="s">
        <v>40</v>
      </c>
      <c r="F4" s="100" t="s">
        <v>37</v>
      </c>
      <c r="G4" s="100" t="s">
        <v>38</v>
      </c>
      <c r="H4" s="100" t="s">
        <v>39</v>
      </c>
    </row>
    <row r="5" spans="1:8" s="87" customFormat="1" ht="24" customHeight="1">
      <c r="A5" s="99"/>
      <c r="B5" s="100"/>
      <c r="C5" s="100"/>
      <c r="D5" s="100"/>
      <c r="E5" s="99"/>
      <c r="F5" s="100"/>
      <c r="G5" s="100"/>
      <c r="H5" s="100"/>
    </row>
    <row r="6" spans="1:8" s="88" customFormat="1" ht="22.5" customHeight="1">
      <c r="A6" s="101" t="s">
        <v>22</v>
      </c>
      <c r="B6" s="102">
        <f>SUM(B7:B13)</f>
        <v>87640</v>
      </c>
      <c r="C6" s="103">
        <f>SUM(C7:C13)</f>
        <v>74764</v>
      </c>
      <c r="D6" s="104">
        <f>SUM(D7:D13)</f>
        <v>-12876</v>
      </c>
      <c r="E6" s="105" t="s">
        <v>100</v>
      </c>
      <c r="F6" s="106"/>
      <c r="G6" s="107">
        <v>20</v>
      </c>
      <c r="H6" s="104">
        <f aca="true" t="shared" si="0" ref="H6:H12">G6-F6</f>
        <v>20</v>
      </c>
    </row>
    <row r="7" spans="1:8" s="88" customFormat="1" ht="22.5" customHeight="1">
      <c r="A7" s="108" t="s">
        <v>101</v>
      </c>
      <c r="B7" s="102">
        <v>81000</v>
      </c>
      <c r="C7" s="103">
        <v>73402</v>
      </c>
      <c r="D7" s="104">
        <f>C7-B7</f>
        <v>-7598</v>
      </c>
      <c r="E7" s="105" t="s">
        <v>102</v>
      </c>
      <c r="F7" s="106">
        <v>223</v>
      </c>
      <c r="G7" s="109">
        <v>463</v>
      </c>
      <c r="H7" s="104">
        <f t="shared" si="0"/>
        <v>240</v>
      </c>
    </row>
    <row r="8" spans="1:8" s="88" customFormat="1" ht="22.5" customHeight="1">
      <c r="A8" s="110" t="s">
        <v>103</v>
      </c>
      <c r="B8" s="102">
        <v>5000</v>
      </c>
      <c r="C8" s="109">
        <v>352</v>
      </c>
      <c r="D8" s="104">
        <f aca="true" t="shared" si="1" ref="D8:D19">C8-B8</f>
        <v>-4648</v>
      </c>
      <c r="E8" s="105" t="s">
        <v>104</v>
      </c>
      <c r="F8" s="106">
        <v>88441</v>
      </c>
      <c r="G8" s="109">
        <f>G15-G6-G7-G9-G10-G11</f>
        <v>107371</v>
      </c>
      <c r="H8" s="104">
        <f t="shared" si="0"/>
        <v>18930</v>
      </c>
    </row>
    <row r="9" spans="1:8" s="88" customFormat="1" ht="22.5" customHeight="1">
      <c r="A9" s="110" t="s">
        <v>105</v>
      </c>
      <c r="B9" s="102">
        <v>270</v>
      </c>
      <c r="C9" s="109"/>
      <c r="D9" s="104">
        <f t="shared" si="1"/>
        <v>-270</v>
      </c>
      <c r="E9" s="105" t="s">
        <v>106</v>
      </c>
      <c r="F9" s="111">
        <v>8149</v>
      </c>
      <c r="G9" s="109">
        <v>99236</v>
      </c>
      <c r="H9" s="104">
        <f t="shared" si="0"/>
        <v>91087</v>
      </c>
    </row>
    <row r="10" spans="1:8" s="88" customFormat="1" ht="22.5" customHeight="1">
      <c r="A10" s="110" t="s">
        <v>107</v>
      </c>
      <c r="B10" s="112">
        <v>600</v>
      </c>
      <c r="C10" s="109">
        <v>310</v>
      </c>
      <c r="D10" s="104">
        <f t="shared" si="1"/>
        <v>-290</v>
      </c>
      <c r="E10" s="105" t="s">
        <v>108</v>
      </c>
      <c r="F10" s="111">
        <v>9020</v>
      </c>
      <c r="G10" s="109">
        <v>9908</v>
      </c>
      <c r="H10" s="104">
        <f t="shared" si="0"/>
        <v>888</v>
      </c>
    </row>
    <row r="11" spans="1:8" s="88" customFormat="1" ht="22.5" customHeight="1">
      <c r="A11" s="110" t="s">
        <v>109</v>
      </c>
      <c r="B11" s="112">
        <v>160</v>
      </c>
      <c r="C11" s="109">
        <v>85</v>
      </c>
      <c r="D11" s="104">
        <f t="shared" si="1"/>
        <v>-75</v>
      </c>
      <c r="E11" s="105" t="s">
        <v>110</v>
      </c>
      <c r="F11" s="111">
        <v>290</v>
      </c>
      <c r="G11" s="109">
        <v>110</v>
      </c>
      <c r="H11" s="104">
        <f t="shared" si="0"/>
        <v>-180</v>
      </c>
    </row>
    <row r="12" spans="1:8" s="88" customFormat="1" ht="22.5" customHeight="1">
      <c r="A12" s="110" t="s">
        <v>111</v>
      </c>
      <c r="B12" s="112">
        <v>610</v>
      </c>
      <c r="C12" s="109">
        <v>615</v>
      </c>
      <c r="D12" s="104">
        <f t="shared" si="1"/>
        <v>5</v>
      </c>
      <c r="E12" s="105" t="s">
        <v>112</v>
      </c>
      <c r="F12" s="111"/>
      <c r="G12" s="109"/>
      <c r="H12" s="104">
        <f t="shared" si="0"/>
        <v>0</v>
      </c>
    </row>
    <row r="13" spans="1:8" s="88" customFormat="1" ht="22.5" customHeight="1">
      <c r="A13" s="110" t="s">
        <v>113</v>
      </c>
      <c r="B13" s="113"/>
      <c r="C13" s="109"/>
      <c r="D13" s="104">
        <f t="shared" si="1"/>
        <v>0</v>
      </c>
      <c r="E13" s="105"/>
      <c r="F13" s="111"/>
      <c r="G13" s="109"/>
      <c r="H13" s="104"/>
    </row>
    <row r="14" spans="1:8" s="88" customFormat="1" ht="22.5" customHeight="1">
      <c r="A14" s="114" t="s">
        <v>23</v>
      </c>
      <c r="B14" s="113"/>
      <c r="C14" s="109">
        <v>19345</v>
      </c>
      <c r="D14" s="104">
        <f t="shared" si="1"/>
        <v>19345</v>
      </c>
      <c r="E14" s="105"/>
      <c r="F14" s="111"/>
      <c r="G14" s="109"/>
      <c r="H14" s="104"/>
    </row>
    <row r="15" spans="1:8" s="89" customFormat="1" ht="22.5" customHeight="1">
      <c r="A15" s="115" t="s">
        <v>85</v>
      </c>
      <c r="B15" s="116">
        <f>B6+B14</f>
        <v>87640</v>
      </c>
      <c r="C15" s="116">
        <f>C6+C14</f>
        <v>94109</v>
      </c>
      <c r="D15" s="116">
        <f>D6+D14</f>
        <v>6469</v>
      </c>
      <c r="E15" s="99" t="s">
        <v>90</v>
      </c>
      <c r="F15" s="116">
        <f>SUM(F7:F13)</f>
        <v>106123</v>
      </c>
      <c r="G15" s="117">
        <f>G20-G16-G17-G18-G19</f>
        <v>217108</v>
      </c>
      <c r="H15" s="118">
        <f aca="true" t="shared" si="2" ref="H15:H20">G15-F15</f>
        <v>110985</v>
      </c>
    </row>
    <row r="16" spans="1:8" s="90" customFormat="1" ht="22.5" customHeight="1">
      <c r="A16" s="119" t="s">
        <v>9</v>
      </c>
      <c r="B16" s="113">
        <v>1238</v>
      </c>
      <c r="C16" s="113">
        <v>3958</v>
      </c>
      <c r="D16" s="104">
        <f>C16-B16</f>
        <v>2720</v>
      </c>
      <c r="E16" s="120" t="s">
        <v>16</v>
      </c>
      <c r="F16" s="121">
        <v>1600</v>
      </c>
      <c r="G16" s="109">
        <v>1480</v>
      </c>
      <c r="H16" s="104">
        <f t="shared" si="2"/>
        <v>-120</v>
      </c>
    </row>
    <row r="17" spans="1:8" s="90" customFormat="1" ht="22.5" customHeight="1">
      <c r="A17" s="119" t="s">
        <v>11</v>
      </c>
      <c r="B17" s="113">
        <v>520</v>
      </c>
      <c r="C17" s="113">
        <v>505</v>
      </c>
      <c r="D17" s="104">
        <f>C17-B17</f>
        <v>-15</v>
      </c>
      <c r="E17" s="120" t="s">
        <v>33</v>
      </c>
      <c r="F17" s="121"/>
      <c r="G17" s="109"/>
      <c r="H17" s="104">
        <f t="shared" si="2"/>
        <v>0</v>
      </c>
    </row>
    <row r="18" spans="1:8" s="90" customFormat="1" ht="22.5" customHeight="1">
      <c r="A18" s="119" t="s">
        <v>13</v>
      </c>
      <c r="B18" s="113"/>
      <c r="C18" s="122"/>
      <c r="D18" s="104">
        <f>C18-B18</f>
        <v>0</v>
      </c>
      <c r="E18" s="120" t="s">
        <v>17</v>
      </c>
      <c r="F18" s="121">
        <v>19254</v>
      </c>
      <c r="G18" s="109">
        <v>10286</v>
      </c>
      <c r="H18" s="104">
        <f t="shared" si="2"/>
        <v>-8968</v>
      </c>
    </row>
    <row r="19" spans="1:8" s="90" customFormat="1" ht="22.5" customHeight="1">
      <c r="A19" s="120" t="s">
        <v>24</v>
      </c>
      <c r="B19" s="113">
        <v>37579</v>
      </c>
      <c r="C19" s="122">
        <v>130302</v>
      </c>
      <c r="D19" s="104">
        <f>C19-B19</f>
        <v>92723</v>
      </c>
      <c r="E19" s="120" t="s">
        <v>97</v>
      </c>
      <c r="F19" s="121"/>
      <c r="G19" s="123"/>
      <c r="H19" s="104">
        <f t="shared" si="2"/>
        <v>0</v>
      </c>
    </row>
    <row r="20" spans="1:8" s="89" customFormat="1" ht="21.75" customHeight="1">
      <c r="A20" s="100" t="s">
        <v>14</v>
      </c>
      <c r="B20" s="124">
        <f>B15+B16+B17+B18+B19</f>
        <v>126977</v>
      </c>
      <c r="C20" s="125">
        <f>C15+C16+C17+C18+C19</f>
        <v>228874</v>
      </c>
      <c r="D20" s="118">
        <f>C20-B20</f>
        <v>101897</v>
      </c>
      <c r="E20" s="100" t="s">
        <v>19</v>
      </c>
      <c r="F20" s="124">
        <f>F15+F16+F17+F18+F19</f>
        <v>126977</v>
      </c>
      <c r="G20" s="125">
        <f>C20</f>
        <v>228874</v>
      </c>
      <c r="H20" s="118">
        <f t="shared" si="2"/>
        <v>101897</v>
      </c>
    </row>
    <row r="21" spans="2:8" s="91" customFormat="1" ht="22.5" customHeight="1">
      <c r="B21" s="126"/>
      <c r="C21" s="126"/>
      <c r="D21" s="126"/>
      <c r="E21" s="126"/>
      <c r="F21" s="126"/>
      <c r="G21" s="126"/>
      <c r="H21" s="126"/>
    </row>
    <row r="22" spans="2:8" s="86" customFormat="1" ht="14.25">
      <c r="B22" s="98"/>
      <c r="C22" s="98"/>
      <c r="D22" s="127"/>
      <c r="E22" s="98"/>
      <c r="F22" s="98"/>
      <c r="G22" s="98"/>
      <c r="H22" s="98"/>
    </row>
    <row r="23" spans="2:8" s="86" customFormat="1" ht="14.25">
      <c r="B23" s="98"/>
      <c r="C23" s="98"/>
      <c r="D23" s="98"/>
      <c r="E23" s="98"/>
      <c r="F23" s="98"/>
      <c r="G23" s="98"/>
      <c r="H23" s="98"/>
    </row>
    <row r="24" spans="2:8" s="86" customFormat="1" ht="14.25">
      <c r="B24" s="98"/>
      <c r="C24" s="98"/>
      <c r="D24" s="98"/>
      <c r="E24" s="98"/>
      <c r="F24" s="98"/>
      <c r="G24" s="98"/>
      <c r="H24" s="98"/>
    </row>
    <row r="25" spans="2:8" s="86" customFormat="1" ht="14.25">
      <c r="B25" s="98"/>
      <c r="C25" s="98"/>
      <c r="D25" s="98"/>
      <c r="E25" s="98"/>
      <c r="F25" s="98"/>
      <c r="G25" s="98"/>
      <c r="H25" s="98"/>
    </row>
    <row r="26" spans="2:8" s="86" customFormat="1" ht="14.25">
      <c r="B26" s="98"/>
      <c r="C26" s="98"/>
      <c r="D26" s="98"/>
      <c r="E26" s="98"/>
      <c r="F26" s="98"/>
      <c r="G26" s="98"/>
      <c r="H26" s="98"/>
    </row>
    <row r="27" spans="2:8" s="86" customFormat="1" ht="14.25">
      <c r="B27" s="98"/>
      <c r="C27" s="98"/>
      <c r="D27" s="98"/>
      <c r="E27" s="98"/>
      <c r="F27" s="98"/>
      <c r="G27" s="98"/>
      <c r="H27" s="98"/>
    </row>
    <row r="28" spans="2:8" s="86" customFormat="1" ht="14.25">
      <c r="B28" s="98"/>
      <c r="C28" s="98"/>
      <c r="D28" s="98"/>
      <c r="E28" s="98"/>
      <c r="F28" s="98"/>
      <c r="G28" s="98"/>
      <c r="H28" s="98"/>
    </row>
    <row r="29" spans="2:8" s="86" customFormat="1" ht="14.25">
      <c r="B29" s="98"/>
      <c r="C29" s="98"/>
      <c r="D29" s="98"/>
      <c r="E29" s="98"/>
      <c r="F29" s="98"/>
      <c r="G29" s="98"/>
      <c r="H29" s="98"/>
    </row>
    <row r="30" spans="2:8" s="86" customFormat="1" ht="14.25">
      <c r="B30" s="98"/>
      <c r="C30" s="98"/>
      <c r="D30" s="98"/>
      <c r="E30" s="98"/>
      <c r="F30" s="98"/>
      <c r="G30" s="98"/>
      <c r="H30" s="98"/>
    </row>
    <row r="31" spans="2:8" s="86" customFormat="1" ht="14.25">
      <c r="B31" s="98"/>
      <c r="C31" s="98"/>
      <c r="D31" s="98"/>
      <c r="E31" s="98"/>
      <c r="F31" s="98"/>
      <c r="G31" s="98"/>
      <c r="H31" s="98"/>
    </row>
    <row r="32" spans="2:8" s="86" customFormat="1" ht="14.25">
      <c r="B32" s="98"/>
      <c r="C32" s="98"/>
      <c r="D32" s="98"/>
      <c r="E32" s="98"/>
      <c r="F32" s="98"/>
      <c r="G32" s="98"/>
      <c r="H32" s="98"/>
    </row>
    <row r="33" spans="2:8" s="86" customFormat="1" ht="14.25">
      <c r="B33" s="98"/>
      <c r="C33" s="98"/>
      <c r="D33" s="98"/>
      <c r="E33" s="98"/>
      <c r="F33" s="98"/>
      <c r="G33" s="98"/>
      <c r="H33" s="98"/>
    </row>
    <row r="34" spans="2:8" s="86" customFormat="1" ht="14.25">
      <c r="B34" s="98"/>
      <c r="C34" s="98"/>
      <c r="D34" s="98"/>
      <c r="E34" s="98"/>
      <c r="F34" s="98"/>
      <c r="G34" s="98"/>
      <c r="H34" s="98"/>
    </row>
    <row r="35" spans="2:8" s="86" customFormat="1" ht="14.25">
      <c r="B35" s="98"/>
      <c r="C35" s="98"/>
      <c r="D35" s="98"/>
      <c r="E35" s="98"/>
      <c r="F35" s="98"/>
      <c r="G35" s="98"/>
      <c r="H35" s="98"/>
    </row>
    <row r="36" spans="2:8" s="86" customFormat="1" ht="14.25">
      <c r="B36" s="98"/>
      <c r="C36" s="98"/>
      <c r="D36" s="98"/>
      <c r="E36" s="98"/>
      <c r="F36" s="98"/>
      <c r="G36" s="98"/>
      <c r="H36" s="98"/>
    </row>
    <row r="37" spans="2:8" s="86" customFormat="1" ht="14.25">
      <c r="B37" s="98"/>
      <c r="C37" s="98"/>
      <c r="D37" s="98"/>
      <c r="E37" s="98"/>
      <c r="F37" s="98"/>
      <c r="G37" s="98"/>
      <c r="H37" s="98"/>
    </row>
    <row r="38" spans="2:8" s="86" customFormat="1" ht="14.25">
      <c r="B38" s="98"/>
      <c r="C38" s="98"/>
      <c r="D38" s="98"/>
      <c r="E38" s="98"/>
      <c r="F38" s="98"/>
      <c r="G38" s="98"/>
      <c r="H38" s="98"/>
    </row>
    <row r="39" spans="2:8" s="86" customFormat="1" ht="14.25">
      <c r="B39" s="98"/>
      <c r="C39" s="98"/>
      <c r="D39" s="98"/>
      <c r="E39" s="98"/>
      <c r="F39" s="98"/>
      <c r="G39" s="98"/>
      <c r="H39" s="98"/>
    </row>
    <row r="40" spans="2:8" s="86" customFormat="1" ht="14.25">
      <c r="B40" s="98"/>
      <c r="C40" s="98"/>
      <c r="D40" s="98"/>
      <c r="E40" s="98"/>
      <c r="F40" s="98"/>
      <c r="G40" s="98"/>
      <c r="H40" s="98"/>
    </row>
    <row r="41" spans="2:8" s="86" customFormat="1" ht="14.25">
      <c r="B41" s="98"/>
      <c r="C41" s="98"/>
      <c r="D41" s="98"/>
      <c r="E41" s="98"/>
      <c r="F41" s="98"/>
      <c r="G41" s="98"/>
      <c r="H41" s="98"/>
    </row>
    <row r="42" spans="2:8" s="86" customFormat="1" ht="14.25">
      <c r="B42" s="98"/>
      <c r="C42" s="98"/>
      <c r="D42" s="98"/>
      <c r="E42" s="98"/>
      <c r="F42" s="98"/>
      <c r="G42" s="98"/>
      <c r="H42" s="98"/>
    </row>
    <row r="43" spans="2:8" s="86" customFormat="1" ht="14.25">
      <c r="B43" s="98"/>
      <c r="C43" s="98"/>
      <c r="D43" s="98"/>
      <c r="E43" s="98"/>
      <c r="F43" s="98"/>
      <c r="G43" s="98"/>
      <c r="H43" s="98"/>
    </row>
    <row r="44" spans="2:8" s="86" customFormat="1" ht="14.25">
      <c r="B44" s="98"/>
      <c r="C44" s="98"/>
      <c r="D44" s="98"/>
      <c r="E44" s="98"/>
      <c r="F44" s="98"/>
      <c r="G44" s="98"/>
      <c r="H44" s="98"/>
    </row>
    <row r="45" spans="2:8" s="86" customFormat="1" ht="14.25">
      <c r="B45" s="98"/>
      <c r="C45" s="98"/>
      <c r="D45" s="98"/>
      <c r="E45" s="98"/>
      <c r="F45" s="98"/>
      <c r="G45" s="98"/>
      <c r="H45" s="98"/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9305555555555555" right="0.39305555555555555" top="0.9840277777777777" bottom="0.7868055555555555" header="0.275" footer="0.393055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view="pageBreakPreview" zoomScaleSheetLayoutView="100" workbookViewId="0" topLeftCell="A1">
      <selection activeCell="K7" sqref="K7:K8"/>
    </sheetView>
  </sheetViews>
  <sheetFormatPr defaultColWidth="7.00390625" defaultRowHeight="16.5"/>
  <cols>
    <col min="1" max="1" width="16.00390625" style="29" customWidth="1"/>
    <col min="2" max="2" width="8.375" style="30" customWidth="1"/>
    <col min="3" max="3" width="8.375" style="31" customWidth="1"/>
    <col min="4" max="4" width="9.375" style="32" customWidth="1"/>
    <col min="5" max="5" width="13.50390625" style="32" customWidth="1"/>
    <col min="6" max="6" width="8.00390625" style="30" customWidth="1"/>
    <col min="7" max="7" width="8.00390625" style="31" customWidth="1"/>
    <col min="8" max="8" width="6.75390625" style="33" customWidth="1"/>
    <col min="9" max="9" width="13.50390625" style="29" customWidth="1"/>
    <col min="10" max="10" width="7.625" style="30" customWidth="1"/>
    <col min="11" max="11" width="7.625" style="31" customWidth="1"/>
    <col min="12" max="12" width="7.75390625" style="33" customWidth="1"/>
    <col min="13" max="13" width="0.12890625" style="34" customWidth="1"/>
    <col min="14" max="253" width="7.00390625" style="34" customWidth="1"/>
  </cols>
  <sheetData>
    <row r="1" ht="20.25">
      <c r="A1" s="35" t="s">
        <v>114</v>
      </c>
    </row>
    <row r="2" spans="1:12" ht="33" customHeight="1">
      <c r="A2" s="36" t="s">
        <v>115</v>
      </c>
      <c r="B2" s="36"/>
      <c r="C2" s="36"/>
      <c r="D2" s="36"/>
      <c r="E2" s="36"/>
      <c r="F2" s="36"/>
      <c r="G2" s="36"/>
      <c r="H2" s="37"/>
      <c r="I2" s="36"/>
      <c r="J2" s="36"/>
      <c r="K2" s="36"/>
      <c r="L2" s="37"/>
    </row>
    <row r="3" spans="1:12" ht="21" customHeight="1">
      <c r="A3" s="38"/>
      <c r="B3" s="39"/>
      <c r="C3" s="40"/>
      <c r="D3" s="41"/>
      <c r="E3" s="42"/>
      <c r="I3" s="41"/>
      <c r="J3" s="75"/>
      <c r="K3" s="76" t="s">
        <v>2</v>
      </c>
      <c r="L3" s="76"/>
    </row>
    <row r="4" spans="1:13" s="25" customFormat="1" ht="21" customHeight="1">
      <c r="A4" s="43" t="s">
        <v>116</v>
      </c>
      <c r="B4" s="43"/>
      <c r="C4" s="43"/>
      <c r="D4" s="43"/>
      <c r="E4" s="43" t="s">
        <v>117</v>
      </c>
      <c r="F4" s="43"/>
      <c r="G4" s="43"/>
      <c r="H4" s="44"/>
      <c r="I4" s="43" t="s">
        <v>118</v>
      </c>
      <c r="J4" s="43"/>
      <c r="K4" s="43"/>
      <c r="L4" s="44"/>
      <c r="M4" s="27"/>
    </row>
    <row r="5" spans="1:12" s="26" customFormat="1" ht="39.75" customHeight="1">
      <c r="A5" s="45" t="s">
        <v>36</v>
      </c>
      <c r="B5" s="46" t="s">
        <v>37</v>
      </c>
      <c r="C5" s="46" t="s">
        <v>38</v>
      </c>
      <c r="D5" s="47" t="s">
        <v>39</v>
      </c>
      <c r="E5" s="47" t="s">
        <v>40</v>
      </c>
      <c r="F5" s="46" t="s">
        <v>37</v>
      </c>
      <c r="G5" s="46" t="s">
        <v>38</v>
      </c>
      <c r="H5" s="47" t="s">
        <v>39</v>
      </c>
      <c r="I5" s="47" t="s">
        <v>40</v>
      </c>
      <c r="J5" s="46" t="s">
        <v>37</v>
      </c>
      <c r="K5" s="46" t="s">
        <v>38</v>
      </c>
      <c r="L5" s="47" t="s">
        <v>39</v>
      </c>
    </row>
    <row r="6" spans="1:13" s="25" customFormat="1" ht="38.25" customHeight="1">
      <c r="A6" s="48" t="s">
        <v>119</v>
      </c>
      <c r="B6" s="49">
        <f>B7+B12</f>
        <v>28756</v>
      </c>
      <c r="C6" s="49">
        <f>C7+C12</f>
        <v>31777</v>
      </c>
      <c r="D6" s="50">
        <f>C6-B6</f>
        <v>3021</v>
      </c>
      <c r="E6" s="51" t="s">
        <v>120</v>
      </c>
      <c r="F6" s="52">
        <f>F7+F12</f>
        <v>25728</v>
      </c>
      <c r="G6" s="52">
        <f>G7+G12</f>
        <v>27152</v>
      </c>
      <c r="H6" s="50">
        <f>G6-F6</f>
        <v>1424</v>
      </c>
      <c r="I6" s="51" t="s">
        <v>121</v>
      </c>
      <c r="J6" s="52">
        <f>J9+J12</f>
        <v>3028</v>
      </c>
      <c r="K6" s="52">
        <f>K9+K12</f>
        <v>4625</v>
      </c>
      <c r="L6" s="50">
        <f>K6-J6</f>
        <v>1597</v>
      </c>
      <c r="M6" s="77"/>
    </row>
    <row r="7" spans="1:12" s="27" customFormat="1" ht="34.5" customHeight="1">
      <c r="A7" s="53" t="s">
        <v>122</v>
      </c>
      <c r="B7" s="54">
        <f>SUM(B8:B11)</f>
        <v>11787</v>
      </c>
      <c r="C7" s="54">
        <f>SUM(C8:C11)</f>
        <v>14394</v>
      </c>
      <c r="D7" s="55">
        <f aca="true" t="shared" si="0" ref="D7:D16">C7-B7</f>
        <v>2607</v>
      </c>
      <c r="E7" s="56" t="s">
        <v>122</v>
      </c>
      <c r="F7" s="57">
        <f>SUM(F8:F10)</f>
        <v>8769</v>
      </c>
      <c r="G7" s="57">
        <f>SUM(G8:G10)</f>
        <v>10170</v>
      </c>
      <c r="H7" s="55">
        <f aca="true" t="shared" si="1" ref="H7:H16">G7-F7</f>
        <v>1401</v>
      </c>
      <c r="I7" s="58" t="s">
        <v>123</v>
      </c>
      <c r="J7" s="57">
        <f>J11+J15</f>
        <v>31294</v>
      </c>
      <c r="K7" s="57">
        <f>K11+K15</f>
        <v>32310</v>
      </c>
      <c r="L7" s="78">
        <f>K7-J7</f>
        <v>1016</v>
      </c>
    </row>
    <row r="8" spans="1:13" s="25" customFormat="1" ht="39" customHeight="1">
      <c r="A8" s="53" t="s">
        <v>124</v>
      </c>
      <c r="B8" s="54">
        <v>2353</v>
      </c>
      <c r="C8" s="54">
        <v>4454</v>
      </c>
      <c r="D8" s="55">
        <f t="shared" si="0"/>
        <v>2101</v>
      </c>
      <c r="E8" s="58" t="s">
        <v>125</v>
      </c>
      <c r="F8" s="57">
        <v>8764</v>
      </c>
      <c r="G8" s="57">
        <v>10167</v>
      </c>
      <c r="H8" s="55">
        <f t="shared" si="1"/>
        <v>1403</v>
      </c>
      <c r="I8" s="58"/>
      <c r="J8" s="57"/>
      <c r="K8" s="57"/>
      <c r="L8" s="79"/>
      <c r="M8" s="27"/>
    </row>
    <row r="9" spans="1:12" s="27" customFormat="1" ht="24" customHeight="1">
      <c r="A9" s="53" t="s">
        <v>126</v>
      </c>
      <c r="B9" s="54">
        <v>8346</v>
      </c>
      <c r="C9" s="54">
        <v>9282</v>
      </c>
      <c r="D9" s="55">
        <f t="shared" si="0"/>
        <v>936</v>
      </c>
      <c r="E9" s="58" t="s">
        <v>127</v>
      </c>
      <c r="F9" s="57">
        <v>5</v>
      </c>
      <c r="G9" s="57">
        <v>3</v>
      </c>
      <c r="H9" s="55">
        <f t="shared" si="1"/>
        <v>-2</v>
      </c>
      <c r="I9" s="58" t="s">
        <v>128</v>
      </c>
      <c r="J9" s="57">
        <f>B7-F7</f>
        <v>3018</v>
      </c>
      <c r="K9" s="57">
        <f>C7-G7</f>
        <v>4224</v>
      </c>
      <c r="L9" s="78">
        <f>K9-J9</f>
        <v>1206</v>
      </c>
    </row>
    <row r="10" spans="1:12" s="27" customFormat="1" ht="24" customHeight="1">
      <c r="A10" s="53" t="s">
        <v>129</v>
      </c>
      <c r="B10" s="54">
        <v>300</v>
      </c>
      <c r="C10" s="54">
        <v>300</v>
      </c>
      <c r="D10" s="55">
        <f t="shared" si="0"/>
        <v>0</v>
      </c>
      <c r="E10" s="59" t="s">
        <v>130</v>
      </c>
      <c r="F10" s="60"/>
      <c r="G10" s="60"/>
      <c r="H10" s="55">
        <f t="shared" si="1"/>
        <v>0</v>
      </c>
      <c r="I10" s="80"/>
      <c r="J10" s="81"/>
      <c r="K10" s="81"/>
      <c r="L10" s="79"/>
    </row>
    <row r="11" spans="1:12" s="27" customFormat="1" ht="24" customHeight="1">
      <c r="A11" s="53" t="s">
        <v>131</v>
      </c>
      <c r="B11" s="54">
        <v>788</v>
      </c>
      <c r="C11" s="54">
        <v>358</v>
      </c>
      <c r="D11" s="55">
        <f t="shared" si="0"/>
        <v>-430</v>
      </c>
      <c r="E11" s="61"/>
      <c r="F11" s="62"/>
      <c r="G11" s="62"/>
      <c r="H11" s="55">
        <f t="shared" si="1"/>
        <v>0</v>
      </c>
      <c r="I11" s="82" t="s">
        <v>132</v>
      </c>
      <c r="J11" s="57">
        <f>27411</f>
        <v>27411</v>
      </c>
      <c r="K11" s="57">
        <v>28747</v>
      </c>
      <c r="L11" s="55">
        <f aca="true" t="shared" si="2" ref="L11:L16">K11-J11</f>
        <v>1336</v>
      </c>
    </row>
    <row r="12" spans="1:12" s="27" customFormat="1" ht="51.75" customHeight="1">
      <c r="A12" s="53" t="s">
        <v>133</v>
      </c>
      <c r="B12" s="54">
        <f>SUM(B13:B16)</f>
        <v>16969</v>
      </c>
      <c r="C12" s="54">
        <f>SUM(C13:C16)</f>
        <v>17383</v>
      </c>
      <c r="D12" s="50">
        <f t="shared" si="0"/>
        <v>414</v>
      </c>
      <c r="E12" s="63" t="s">
        <v>133</v>
      </c>
      <c r="F12" s="64">
        <f>SUM(F13:F15)</f>
        <v>16959</v>
      </c>
      <c r="G12" s="64">
        <f>SUM(G13:G15)</f>
        <v>16982</v>
      </c>
      <c r="H12" s="50">
        <f t="shared" si="1"/>
        <v>23</v>
      </c>
      <c r="I12" s="83" t="s">
        <v>134</v>
      </c>
      <c r="J12" s="57">
        <f>B12-F12</f>
        <v>10</v>
      </c>
      <c r="K12" s="57">
        <v>401</v>
      </c>
      <c r="L12" s="50">
        <f t="shared" si="2"/>
        <v>391</v>
      </c>
    </row>
    <row r="13" spans="1:13" s="25" customFormat="1" ht="37.5" customHeight="1">
      <c r="A13" s="53" t="s">
        <v>135</v>
      </c>
      <c r="B13" s="54">
        <v>9847</v>
      </c>
      <c r="C13" s="54">
        <v>9878</v>
      </c>
      <c r="D13" s="55">
        <f t="shared" si="0"/>
        <v>31</v>
      </c>
      <c r="E13" s="58" t="s">
        <v>125</v>
      </c>
      <c r="F13" s="54">
        <v>16959</v>
      </c>
      <c r="G13" s="54">
        <v>16951</v>
      </c>
      <c r="H13" s="55">
        <f t="shared" si="1"/>
        <v>-8</v>
      </c>
      <c r="I13" s="84"/>
      <c r="J13" s="85"/>
      <c r="K13" s="85"/>
      <c r="L13" s="50">
        <f t="shared" si="2"/>
        <v>0</v>
      </c>
      <c r="M13" s="27"/>
    </row>
    <row r="14" spans="1:12" s="27" customFormat="1" ht="24" customHeight="1">
      <c r="A14" s="53" t="s">
        <v>136</v>
      </c>
      <c r="B14" s="54">
        <v>6594</v>
      </c>
      <c r="C14" s="54">
        <v>6943</v>
      </c>
      <c r="D14" s="55">
        <f t="shared" si="0"/>
        <v>349</v>
      </c>
      <c r="E14" s="58" t="s">
        <v>127</v>
      </c>
      <c r="F14" s="57"/>
      <c r="G14" s="65"/>
      <c r="H14" s="55">
        <f t="shared" si="1"/>
        <v>0</v>
      </c>
      <c r="I14" s="83"/>
      <c r="J14" s="57"/>
      <c r="K14" s="57"/>
      <c r="L14" s="50">
        <f t="shared" si="2"/>
        <v>0</v>
      </c>
    </row>
    <row r="15" spans="1:12" s="27" customFormat="1" ht="36" customHeight="1">
      <c r="A15" s="53" t="s">
        <v>129</v>
      </c>
      <c r="B15" s="54">
        <v>40</v>
      </c>
      <c r="C15" s="54">
        <v>44</v>
      </c>
      <c r="D15" s="55">
        <f t="shared" si="0"/>
        <v>4</v>
      </c>
      <c r="E15" s="59" t="s">
        <v>130</v>
      </c>
      <c r="F15" s="57"/>
      <c r="G15" s="65">
        <v>31</v>
      </c>
      <c r="H15" s="55">
        <f t="shared" si="1"/>
        <v>31</v>
      </c>
      <c r="I15" s="83" t="s">
        <v>137</v>
      </c>
      <c r="J15" s="57">
        <f>3883</f>
        <v>3883</v>
      </c>
      <c r="K15" s="57">
        <v>3563</v>
      </c>
      <c r="L15" s="50">
        <f t="shared" si="2"/>
        <v>-320</v>
      </c>
    </row>
    <row r="16" spans="1:12" s="27" customFormat="1" ht="24" customHeight="1">
      <c r="A16" s="53" t="s">
        <v>131</v>
      </c>
      <c r="B16" s="54">
        <v>488</v>
      </c>
      <c r="C16" s="54">
        <v>518</v>
      </c>
      <c r="D16" s="55">
        <f t="shared" si="0"/>
        <v>30</v>
      </c>
      <c r="E16" s="66"/>
      <c r="F16" s="57"/>
      <c r="G16" s="57"/>
      <c r="H16" s="55">
        <f t="shared" si="1"/>
        <v>0</v>
      </c>
      <c r="I16" s="83"/>
      <c r="J16" s="57"/>
      <c r="K16" s="57"/>
      <c r="L16" s="50">
        <f t="shared" si="2"/>
        <v>0</v>
      </c>
    </row>
    <row r="17" spans="1:12" s="27" customFormat="1" ht="24" customHeight="1">
      <c r="A17" s="67"/>
      <c r="B17" s="68"/>
      <c r="C17" s="69"/>
      <c r="D17" s="70"/>
      <c r="E17" s="70"/>
      <c r="F17" s="68"/>
      <c r="G17" s="69"/>
      <c r="H17" s="71"/>
      <c r="I17" s="67"/>
      <c r="J17" s="68"/>
      <c r="K17" s="69"/>
      <c r="L17" s="71"/>
    </row>
    <row r="18" spans="1:12" s="27" customFormat="1" ht="12">
      <c r="A18" s="67"/>
      <c r="B18" s="68"/>
      <c r="C18" s="69"/>
      <c r="D18" s="70"/>
      <c r="E18" s="70"/>
      <c r="F18" s="68"/>
      <c r="G18" s="69"/>
      <c r="H18" s="71"/>
      <c r="I18" s="67"/>
      <c r="J18" s="68"/>
      <c r="K18" s="69"/>
      <c r="L18" s="71"/>
    </row>
    <row r="19" spans="1:12" s="27" customFormat="1" ht="12">
      <c r="A19" s="67"/>
      <c r="B19" s="68"/>
      <c r="C19" s="69"/>
      <c r="D19" s="70"/>
      <c r="E19" s="70"/>
      <c r="F19" s="68"/>
      <c r="G19" s="69"/>
      <c r="H19" s="71"/>
      <c r="I19" s="67"/>
      <c r="J19" s="68"/>
      <c r="K19" s="69"/>
      <c r="L19" s="71"/>
    </row>
    <row r="20" spans="1:12" s="27" customFormat="1" ht="12">
      <c r="A20" s="67"/>
      <c r="B20" s="68"/>
      <c r="C20" s="69"/>
      <c r="D20" s="70"/>
      <c r="E20" s="70"/>
      <c r="F20" s="68"/>
      <c r="G20" s="69"/>
      <c r="H20" s="71"/>
      <c r="I20" s="67"/>
      <c r="J20" s="68"/>
      <c r="K20" s="69"/>
      <c r="L20" s="71"/>
    </row>
    <row r="21" spans="1:13" s="25" customFormat="1" ht="12">
      <c r="A21" s="67"/>
      <c r="B21" s="68"/>
      <c r="C21" s="69"/>
      <c r="D21" s="70"/>
      <c r="E21" s="70"/>
      <c r="F21" s="68"/>
      <c r="G21" s="69"/>
      <c r="H21" s="71"/>
      <c r="I21" s="67"/>
      <c r="J21" s="68"/>
      <c r="K21" s="69"/>
      <c r="L21" s="71"/>
      <c r="M21" s="27"/>
    </row>
    <row r="22" spans="1:12" s="27" customFormat="1" ht="12" customHeight="1">
      <c r="A22" s="67"/>
      <c r="B22" s="68"/>
      <c r="C22" s="69"/>
      <c r="D22" s="70"/>
      <c r="E22" s="70"/>
      <c r="F22" s="68"/>
      <c r="G22" s="69"/>
      <c r="H22" s="71"/>
      <c r="I22" s="67"/>
      <c r="J22" s="68"/>
      <c r="K22" s="69"/>
      <c r="L22" s="71"/>
    </row>
    <row r="23" spans="1:12" s="27" customFormat="1" ht="12" customHeight="1">
      <c r="A23" s="67"/>
      <c r="B23" s="68"/>
      <c r="C23" s="69"/>
      <c r="D23" s="70"/>
      <c r="E23" s="70"/>
      <c r="F23" s="68"/>
      <c r="G23" s="69"/>
      <c r="H23" s="71"/>
      <c r="I23" s="67"/>
      <c r="J23" s="68"/>
      <c r="K23" s="69"/>
      <c r="L23" s="71"/>
    </row>
    <row r="24" spans="1:12" s="27" customFormat="1" ht="12" customHeight="1">
      <c r="A24" s="67"/>
      <c r="B24" s="68"/>
      <c r="C24" s="69"/>
      <c r="D24" s="70"/>
      <c r="E24" s="70"/>
      <c r="F24" s="68"/>
      <c r="G24" s="69"/>
      <c r="H24" s="71"/>
      <c r="I24" s="67"/>
      <c r="J24" s="68"/>
      <c r="K24" s="69"/>
      <c r="L24" s="71"/>
    </row>
    <row r="25" spans="1:12" s="27" customFormat="1" ht="12" customHeight="1">
      <c r="A25" s="67"/>
      <c r="B25" s="68"/>
      <c r="C25" s="69"/>
      <c r="D25" s="70"/>
      <c r="E25" s="70"/>
      <c r="F25" s="68"/>
      <c r="G25" s="69"/>
      <c r="H25" s="71"/>
      <c r="I25" s="67"/>
      <c r="J25" s="68"/>
      <c r="K25" s="69"/>
      <c r="L25" s="71"/>
    </row>
    <row r="26" spans="1:12" s="27" customFormat="1" ht="12" customHeight="1">
      <c r="A26" s="67"/>
      <c r="B26" s="68"/>
      <c r="C26" s="69"/>
      <c r="D26" s="70"/>
      <c r="E26" s="70"/>
      <c r="F26" s="68"/>
      <c r="G26" s="69"/>
      <c r="H26" s="71"/>
      <c r="I26" s="67"/>
      <c r="J26" s="68"/>
      <c r="K26" s="69"/>
      <c r="L26" s="71"/>
    </row>
    <row r="27" spans="1:12" s="27" customFormat="1" ht="12" customHeight="1">
      <c r="A27" s="67"/>
      <c r="B27" s="68"/>
      <c r="C27" s="69"/>
      <c r="D27" s="70"/>
      <c r="E27" s="70"/>
      <c r="F27" s="68"/>
      <c r="G27" s="69"/>
      <c r="H27" s="71"/>
      <c r="I27" s="67"/>
      <c r="J27" s="68"/>
      <c r="K27" s="69"/>
      <c r="L27" s="71"/>
    </row>
    <row r="28" spans="1:12" s="27" customFormat="1" ht="12.75" customHeight="1">
      <c r="A28" s="67"/>
      <c r="B28" s="68"/>
      <c r="C28" s="69"/>
      <c r="D28" s="70"/>
      <c r="E28" s="70"/>
      <c r="F28" s="68"/>
      <c r="G28" s="69"/>
      <c r="H28" s="71"/>
      <c r="I28" s="67"/>
      <c r="J28" s="68"/>
      <c r="K28" s="69"/>
      <c r="L28" s="71"/>
    </row>
    <row r="29" spans="1:12" s="28" customFormat="1" ht="12.75" customHeight="1">
      <c r="A29" s="72"/>
      <c r="B29" s="73"/>
      <c r="C29" s="74"/>
      <c r="D29" s="72"/>
      <c r="E29" s="72"/>
      <c r="F29" s="73"/>
      <c r="G29" s="74"/>
      <c r="H29" s="72"/>
      <c r="I29" s="72"/>
      <c r="J29" s="68"/>
      <c r="K29" s="69"/>
      <c r="L29" s="71"/>
    </row>
    <row r="30" spans="1:12" s="28" customFormat="1" ht="12.75" customHeight="1">
      <c r="A30" s="72"/>
      <c r="B30" s="73"/>
      <c r="C30" s="74"/>
      <c r="D30" s="72"/>
      <c r="E30" s="72"/>
      <c r="F30" s="73"/>
      <c r="G30" s="74"/>
      <c r="H30" s="72"/>
      <c r="I30" s="72"/>
      <c r="J30" s="73"/>
      <c r="K30" s="74"/>
      <c r="L30" s="72"/>
    </row>
    <row r="31" spans="1:12" s="28" customFormat="1" ht="12.75" customHeight="1">
      <c r="A31" s="72"/>
      <c r="B31" s="73"/>
      <c r="C31" s="74"/>
      <c r="D31" s="72"/>
      <c r="E31" s="72"/>
      <c r="F31" s="73"/>
      <c r="G31" s="74"/>
      <c r="H31" s="72"/>
      <c r="I31" s="72"/>
      <c r="J31" s="73"/>
      <c r="K31" s="74"/>
      <c r="L31" s="72"/>
    </row>
    <row r="32" spans="1:12" s="27" customFormat="1" ht="15.75" customHeight="1">
      <c r="A32" s="72"/>
      <c r="B32" s="73"/>
      <c r="C32" s="74"/>
      <c r="D32" s="72"/>
      <c r="E32" s="72"/>
      <c r="F32" s="73"/>
      <c r="G32" s="74"/>
      <c r="H32" s="72"/>
      <c r="I32" s="72"/>
      <c r="J32" s="73"/>
      <c r="K32" s="74"/>
      <c r="L32" s="72"/>
    </row>
    <row r="33" spans="1:13" s="25" customFormat="1" ht="39.75" customHeight="1">
      <c r="A33" s="72"/>
      <c r="B33" s="73"/>
      <c r="C33" s="74"/>
      <c r="D33" s="72"/>
      <c r="E33" s="72"/>
      <c r="F33" s="73"/>
      <c r="G33" s="74"/>
      <c r="H33" s="72"/>
      <c r="I33" s="72"/>
      <c r="J33" s="73"/>
      <c r="K33" s="74"/>
      <c r="L33" s="72"/>
      <c r="M33" s="27"/>
    </row>
    <row r="34" spans="1:13" s="25" customFormat="1" ht="39.75" customHeight="1">
      <c r="A34" s="72"/>
      <c r="B34" s="73"/>
      <c r="C34" s="74"/>
      <c r="D34" s="72"/>
      <c r="E34" s="72"/>
      <c r="F34" s="73"/>
      <c r="G34" s="74"/>
      <c r="H34" s="72"/>
      <c r="I34" s="72"/>
      <c r="J34" s="73"/>
      <c r="K34" s="74"/>
      <c r="L34" s="72"/>
      <c r="M34" s="27"/>
    </row>
    <row r="35" spans="1:13" s="25" customFormat="1" ht="39.75" customHeight="1">
      <c r="A35" s="72"/>
      <c r="B35" s="73"/>
      <c r="C35" s="74"/>
      <c r="D35" s="72"/>
      <c r="E35" s="72"/>
      <c r="F35" s="73"/>
      <c r="G35" s="74"/>
      <c r="H35" s="72"/>
      <c r="I35" s="72"/>
      <c r="J35" s="73"/>
      <c r="K35" s="74"/>
      <c r="L35" s="72"/>
      <c r="M35" s="27"/>
    </row>
    <row r="36" spans="1:13" s="25" customFormat="1" ht="39.75" customHeight="1">
      <c r="A36" s="72"/>
      <c r="B36" s="73"/>
      <c r="C36" s="74"/>
      <c r="D36" s="72"/>
      <c r="E36" s="72"/>
      <c r="F36" s="73"/>
      <c r="G36" s="74"/>
      <c r="H36" s="72"/>
      <c r="I36" s="72"/>
      <c r="J36" s="73"/>
      <c r="K36" s="74"/>
      <c r="L36" s="72"/>
      <c r="M36" s="27"/>
    </row>
    <row r="37" spans="1:13" s="25" customFormat="1" ht="39.75" customHeight="1">
      <c r="A37" s="72"/>
      <c r="B37" s="73"/>
      <c r="C37" s="74"/>
      <c r="D37" s="72"/>
      <c r="E37" s="72"/>
      <c r="F37" s="73"/>
      <c r="G37" s="74"/>
      <c r="H37" s="72"/>
      <c r="I37" s="72"/>
      <c r="J37" s="73"/>
      <c r="K37" s="74"/>
      <c r="L37" s="72"/>
      <c r="M37" s="27"/>
    </row>
    <row r="38" spans="1:13" s="25" customFormat="1" ht="39.75" customHeight="1">
      <c r="A38" s="72"/>
      <c r="B38" s="73"/>
      <c r="C38" s="74"/>
      <c r="D38" s="72"/>
      <c r="E38" s="72"/>
      <c r="F38" s="73"/>
      <c r="G38" s="74"/>
      <c r="H38" s="72"/>
      <c r="I38" s="72"/>
      <c r="J38" s="73"/>
      <c r="K38" s="74"/>
      <c r="L38" s="72"/>
      <c r="M38" s="27"/>
    </row>
    <row r="39" spans="1:13" s="25" customFormat="1" ht="39.75" customHeight="1">
      <c r="A39" s="72"/>
      <c r="B39" s="73"/>
      <c r="C39" s="74"/>
      <c r="D39" s="72"/>
      <c r="E39" s="72"/>
      <c r="F39" s="73"/>
      <c r="G39" s="74"/>
      <c r="H39" s="72"/>
      <c r="I39" s="72"/>
      <c r="J39" s="73"/>
      <c r="K39" s="74"/>
      <c r="L39" s="72"/>
      <c r="M39" s="27"/>
    </row>
    <row r="40" spans="1:13" s="25" customFormat="1" ht="39.75" customHeight="1">
      <c r="A40" s="72"/>
      <c r="B40" s="73"/>
      <c r="C40" s="74"/>
      <c r="D40" s="72"/>
      <c r="E40" s="72"/>
      <c r="F40" s="73"/>
      <c r="G40" s="74"/>
      <c r="H40" s="72"/>
      <c r="I40" s="72"/>
      <c r="J40" s="73"/>
      <c r="K40" s="74"/>
      <c r="L40" s="72"/>
      <c r="M40" s="27"/>
    </row>
    <row r="41" spans="1:12" s="25" customFormat="1" ht="18.75" customHeight="1">
      <c r="A41" s="72"/>
      <c r="B41" s="73"/>
      <c r="C41" s="74"/>
      <c r="D41" s="72"/>
      <c r="E41" s="72"/>
      <c r="F41" s="73"/>
      <c r="G41" s="74"/>
      <c r="H41" s="72"/>
      <c r="I41" s="72"/>
      <c r="J41" s="73"/>
      <c r="K41" s="74"/>
      <c r="L41" s="72"/>
    </row>
    <row r="42" spans="1:12" s="25" customFormat="1" ht="12">
      <c r="A42" s="72"/>
      <c r="B42" s="73"/>
      <c r="C42" s="74"/>
      <c r="D42" s="72"/>
      <c r="E42" s="72"/>
      <c r="F42" s="73"/>
      <c r="G42" s="74"/>
      <c r="H42" s="72"/>
      <c r="I42" s="72"/>
      <c r="J42" s="73"/>
      <c r="K42" s="74"/>
      <c r="L42" s="72"/>
    </row>
    <row r="43" spans="1:12" s="25" customFormat="1" ht="24.75" customHeight="1">
      <c r="A43" s="72"/>
      <c r="B43" s="73"/>
      <c r="C43" s="74"/>
      <c r="D43" s="72"/>
      <c r="E43" s="72"/>
      <c r="F43" s="73"/>
      <c r="G43" s="74"/>
      <c r="H43" s="72"/>
      <c r="I43" s="72"/>
      <c r="J43" s="73"/>
      <c r="K43" s="74"/>
      <c r="L43" s="72"/>
    </row>
    <row r="44" spans="1:12" s="25" customFormat="1" ht="25.5" customHeight="1">
      <c r="A44" s="72"/>
      <c r="B44" s="73"/>
      <c r="C44" s="74"/>
      <c r="D44" s="72"/>
      <c r="E44" s="72"/>
      <c r="F44" s="73"/>
      <c r="G44" s="74"/>
      <c r="H44" s="72"/>
      <c r="I44" s="72"/>
      <c r="J44" s="73"/>
      <c r="K44" s="74"/>
      <c r="L44" s="72"/>
    </row>
    <row r="45" spans="1:12" s="25" customFormat="1" ht="12">
      <c r="A45" s="72"/>
      <c r="B45" s="73"/>
      <c r="C45" s="74"/>
      <c r="D45" s="72"/>
      <c r="E45" s="72"/>
      <c r="F45" s="73"/>
      <c r="G45" s="74"/>
      <c r="H45" s="72"/>
      <c r="I45" s="72"/>
      <c r="J45" s="73"/>
      <c r="K45" s="74"/>
      <c r="L45" s="72"/>
    </row>
    <row r="46" spans="1:12" s="25" customFormat="1" ht="12">
      <c r="A46" s="72"/>
      <c r="B46" s="73"/>
      <c r="C46" s="74"/>
      <c r="D46" s="72"/>
      <c r="E46" s="72"/>
      <c r="F46" s="73"/>
      <c r="G46" s="74"/>
      <c r="H46" s="72"/>
      <c r="I46" s="72"/>
      <c r="J46" s="73"/>
      <c r="K46" s="74"/>
      <c r="L46" s="72"/>
    </row>
    <row r="47" spans="1:12" s="25" customFormat="1" ht="12">
      <c r="A47" s="72"/>
      <c r="B47" s="73"/>
      <c r="C47" s="74"/>
      <c r="D47" s="72"/>
      <c r="E47" s="72"/>
      <c r="F47" s="73"/>
      <c r="G47" s="74"/>
      <c r="H47" s="72"/>
      <c r="I47" s="72"/>
      <c r="J47" s="73"/>
      <c r="K47" s="74"/>
      <c r="L47" s="72"/>
    </row>
    <row r="48" spans="1:12" s="25" customFormat="1" ht="12">
      <c r="A48" s="72"/>
      <c r="B48" s="73"/>
      <c r="C48" s="74"/>
      <c r="D48" s="72"/>
      <c r="E48" s="72"/>
      <c r="F48" s="73"/>
      <c r="G48" s="74"/>
      <c r="H48" s="72"/>
      <c r="I48" s="72"/>
      <c r="J48" s="73"/>
      <c r="K48" s="74"/>
      <c r="L48" s="72"/>
    </row>
    <row r="49" spans="1:12" s="25" customFormat="1" ht="12">
      <c r="A49" s="72"/>
      <c r="B49" s="73"/>
      <c r="C49" s="74"/>
      <c r="D49" s="72"/>
      <c r="E49" s="72"/>
      <c r="F49" s="73"/>
      <c r="G49" s="74"/>
      <c r="H49" s="72"/>
      <c r="I49" s="72"/>
      <c r="J49" s="73"/>
      <c r="K49" s="74"/>
      <c r="L49" s="72"/>
    </row>
    <row r="50" spans="1:12" s="25" customFormat="1" ht="12">
      <c r="A50" s="72"/>
      <c r="B50" s="73"/>
      <c r="C50" s="74"/>
      <c r="D50" s="72"/>
      <c r="E50" s="72"/>
      <c r="F50" s="73"/>
      <c r="G50" s="74"/>
      <c r="H50" s="72"/>
      <c r="I50" s="72"/>
      <c r="J50" s="73"/>
      <c r="K50" s="74"/>
      <c r="L50" s="72"/>
    </row>
    <row r="51" spans="1:12" s="25" customFormat="1" ht="12">
      <c r="A51" s="72"/>
      <c r="B51" s="73"/>
      <c r="C51" s="74"/>
      <c r="D51" s="72"/>
      <c r="E51" s="72"/>
      <c r="F51" s="73"/>
      <c r="G51" s="74"/>
      <c r="H51" s="72"/>
      <c r="I51" s="72"/>
      <c r="J51" s="73"/>
      <c r="K51" s="74"/>
      <c r="L51" s="72"/>
    </row>
    <row r="52" spans="1:12" s="25" customFormat="1" ht="12">
      <c r="A52" s="72"/>
      <c r="B52" s="73"/>
      <c r="C52" s="74"/>
      <c r="D52" s="72"/>
      <c r="E52" s="72"/>
      <c r="F52" s="73"/>
      <c r="G52" s="74"/>
      <c r="H52" s="72"/>
      <c r="I52" s="72"/>
      <c r="J52" s="73"/>
      <c r="K52" s="74"/>
      <c r="L52" s="72"/>
    </row>
    <row r="53" spans="1:12" s="25" customFormat="1" ht="12">
      <c r="A53" s="72"/>
      <c r="B53" s="73"/>
      <c r="C53" s="74"/>
      <c r="D53" s="72"/>
      <c r="E53" s="72"/>
      <c r="F53" s="73"/>
      <c r="G53" s="74"/>
      <c r="H53" s="72"/>
      <c r="I53" s="72"/>
      <c r="J53" s="73"/>
      <c r="K53" s="74"/>
      <c r="L53" s="72"/>
    </row>
    <row r="54" spans="1:12" s="25" customFormat="1" ht="12">
      <c r="A54" s="72"/>
      <c r="B54" s="73"/>
      <c r="C54" s="74"/>
      <c r="D54" s="72"/>
      <c r="E54" s="72"/>
      <c r="F54" s="73"/>
      <c r="G54" s="74"/>
      <c r="H54" s="72"/>
      <c r="I54" s="72"/>
      <c r="J54" s="73"/>
      <c r="K54" s="74"/>
      <c r="L54" s="72"/>
    </row>
    <row r="55" spans="1:12" s="25" customFormat="1" ht="12">
      <c r="A55" s="72"/>
      <c r="B55" s="73"/>
      <c r="C55" s="74"/>
      <c r="D55" s="72"/>
      <c r="E55" s="72"/>
      <c r="F55" s="73"/>
      <c r="G55" s="74"/>
      <c r="H55" s="72"/>
      <c r="I55" s="72"/>
      <c r="J55" s="73"/>
      <c r="K55" s="74"/>
      <c r="L55" s="72"/>
    </row>
    <row r="56" spans="1:12" s="25" customFormat="1" ht="12">
      <c r="A56" s="72"/>
      <c r="B56" s="73"/>
      <c r="C56" s="74"/>
      <c r="D56" s="72"/>
      <c r="E56" s="72"/>
      <c r="F56" s="73"/>
      <c r="G56" s="74"/>
      <c r="H56" s="72"/>
      <c r="I56" s="72"/>
      <c r="J56" s="73"/>
      <c r="K56" s="74"/>
      <c r="L56" s="72"/>
    </row>
    <row r="57" spans="1:12" s="25" customFormat="1" ht="12">
      <c r="A57" s="72"/>
      <c r="B57" s="73"/>
      <c r="C57" s="74"/>
      <c r="D57" s="72"/>
      <c r="E57" s="72"/>
      <c r="F57" s="73"/>
      <c r="G57" s="74"/>
      <c r="H57" s="72"/>
      <c r="I57" s="72"/>
      <c r="J57" s="73"/>
      <c r="K57" s="74"/>
      <c r="L57" s="72"/>
    </row>
    <row r="58" spans="1:12" s="25" customFormat="1" ht="12">
      <c r="A58" s="72"/>
      <c r="B58" s="73"/>
      <c r="C58" s="74"/>
      <c r="D58" s="72"/>
      <c r="E58" s="72"/>
      <c r="F58" s="73"/>
      <c r="G58" s="74"/>
      <c r="H58" s="72"/>
      <c r="I58" s="72"/>
      <c r="J58" s="73"/>
      <c r="K58" s="74"/>
      <c r="L58" s="72"/>
    </row>
    <row r="59" spans="1:12" s="25" customFormat="1" ht="12">
      <c r="A59" s="72"/>
      <c r="B59" s="73"/>
      <c r="C59" s="74"/>
      <c r="D59" s="72"/>
      <c r="E59" s="72"/>
      <c r="F59" s="73"/>
      <c r="G59" s="74"/>
      <c r="H59" s="72"/>
      <c r="I59" s="72"/>
      <c r="J59" s="73"/>
      <c r="K59" s="74"/>
      <c r="L59" s="72"/>
    </row>
    <row r="60" spans="1:12" s="25" customFormat="1" ht="12">
      <c r="A60" s="72"/>
      <c r="B60" s="73"/>
      <c r="C60" s="74"/>
      <c r="D60" s="72"/>
      <c r="E60" s="72"/>
      <c r="F60" s="73"/>
      <c r="G60" s="74"/>
      <c r="H60" s="72"/>
      <c r="I60" s="72"/>
      <c r="J60" s="73"/>
      <c r="K60" s="74"/>
      <c r="L60" s="72"/>
    </row>
    <row r="61" spans="1:12" s="25" customFormat="1" ht="12">
      <c r="A61" s="72"/>
      <c r="B61" s="73"/>
      <c r="C61" s="74"/>
      <c r="D61" s="72"/>
      <c r="E61" s="72"/>
      <c r="F61" s="73"/>
      <c r="G61" s="74"/>
      <c r="H61" s="72"/>
      <c r="I61" s="72"/>
      <c r="J61" s="73"/>
      <c r="K61" s="74"/>
      <c r="L61" s="72"/>
    </row>
    <row r="62" spans="1:12" s="25" customFormat="1" ht="12">
      <c r="A62" s="72"/>
      <c r="B62" s="73"/>
      <c r="C62" s="74"/>
      <c r="D62" s="72"/>
      <c r="E62" s="72"/>
      <c r="F62" s="73"/>
      <c r="G62" s="74"/>
      <c r="H62" s="72"/>
      <c r="I62" s="72"/>
      <c r="J62" s="73"/>
      <c r="K62" s="74"/>
      <c r="L62" s="72"/>
    </row>
    <row r="63" spans="1:12" s="25" customFormat="1" ht="12">
      <c r="A63" s="72"/>
      <c r="B63" s="73"/>
      <c r="C63" s="74"/>
      <c r="D63" s="72"/>
      <c r="E63" s="72"/>
      <c r="F63" s="73"/>
      <c r="G63" s="74"/>
      <c r="H63" s="72"/>
      <c r="I63" s="72"/>
      <c r="J63" s="73"/>
      <c r="K63" s="74"/>
      <c r="L63" s="72"/>
    </row>
    <row r="64" spans="1:12" s="25" customFormat="1" ht="12">
      <c r="A64" s="72"/>
      <c r="B64" s="73"/>
      <c r="C64" s="74"/>
      <c r="D64" s="72"/>
      <c r="E64" s="72"/>
      <c r="F64" s="73"/>
      <c r="G64" s="74"/>
      <c r="H64" s="72"/>
      <c r="I64" s="72"/>
      <c r="J64" s="73"/>
      <c r="K64" s="74"/>
      <c r="L64" s="72"/>
    </row>
    <row r="65" spans="1:12" s="25" customFormat="1" ht="12">
      <c r="A65" s="72"/>
      <c r="B65" s="73"/>
      <c r="C65" s="74"/>
      <c r="D65" s="72"/>
      <c r="E65" s="72"/>
      <c r="F65" s="73"/>
      <c r="G65" s="74"/>
      <c r="H65" s="72"/>
      <c r="I65" s="72"/>
      <c r="J65" s="73"/>
      <c r="K65" s="74"/>
      <c r="L65" s="72"/>
    </row>
    <row r="66" spans="1:12" s="25" customFormat="1" ht="12">
      <c r="A66" s="72"/>
      <c r="B66" s="73"/>
      <c r="C66" s="74"/>
      <c r="D66" s="72"/>
      <c r="E66" s="72"/>
      <c r="F66" s="73"/>
      <c r="G66" s="74"/>
      <c r="H66" s="72"/>
      <c r="I66" s="72"/>
      <c r="J66" s="73"/>
      <c r="K66" s="74"/>
      <c r="L66" s="72"/>
    </row>
    <row r="67" spans="1:12" s="25" customFormat="1" ht="12">
      <c r="A67" s="72"/>
      <c r="B67" s="73"/>
      <c r="C67" s="74"/>
      <c r="D67" s="72"/>
      <c r="E67" s="72"/>
      <c r="F67" s="73"/>
      <c r="G67" s="74"/>
      <c r="H67" s="72"/>
      <c r="I67" s="72"/>
      <c r="J67" s="73"/>
      <c r="K67" s="74"/>
      <c r="L67" s="72"/>
    </row>
    <row r="68" spans="1:12" s="25" customFormat="1" ht="12">
      <c r="A68" s="72"/>
      <c r="B68" s="73"/>
      <c r="C68" s="74"/>
      <c r="D68" s="72"/>
      <c r="E68" s="72"/>
      <c r="F68" s="73"/>
      <c r="G68" s="74"/>
      <c r="H68" s="72"/>
      <c r="I68" s="72"/>
      <c r="J68" s="73"/>
      <c r="K68" s="74"/>
      <c r="L68" s="72"/>
    </row>
    <row r="69" spans="1:12" s="25" customFormat="1" ht="12">
      <c r="A69" s="72"/>
      <c r="B69" s="73"/>
      <c r="C69" s="74"/>
      <c r="D69" s="72"/>
      <c r="E69" s="72"/>
      <c r="F69" s="73"/>
      <c r="G69" s="74"/>
      <c r="H69" s="72"/>
      <c r="I69" s="72"/>
      <c r="J69" s="73"/>
      <c r="K69" s="74"/>
      <c r="L69" s="72"/>
    </row>
    <row r="70" spans="1:12" s="25" customFormat="1" ht="12">
      <c r="A70" s="72"/>
      <c r="B70" s="73"/>
      <c r="C70" s="74"/>
      <c r="D70" s="72"/>
      <c r="E70" s="72"/>
      <c r="F70" s="73"/>
      <c r="G70" s="74"/>
      <c r="H70" s="72"/>
      <c r="I70" s="72"/>
      <c r="J70" s="73"/>
      <c r="K70" s="74"/>
      <c r="L70" s="72"/>
    </row>
    <row r="71" spans="1:12" s="25" customFormat="1" ht="12">
      <c r="A71" s="72"/>
      <c r="B71" s="73"/>
      <c r="C71" s="74"/>
      <c r="D71" s="72"/>
      <c r="E71" s="72"/>
      <c r="F71" s="73"/>
      <c r="G71" s="74"/>
      <c r="H71" s="72"/>
      <c r="I71" s="72"/>
      <c r="J71" s="73"/>
      <c r="K71" s="74"/>
      <c r="L71" s="72"/>
    </row>
    <row r="72" spans="1:12" s="25" customFormat="1" ht="14.25">
      <c r="A72" s="29"/>
      <c r="B72" s="30"/>
      <c r="C72" s="31"/>
      <c r="D72" s="32"/>
      <c r="E72" s="32"/>
      <c r="F72" s="30"/>
      <c r="G72" s="31"/>
      <c r="H72" s="33"/>
      <c r="I72" s="29"/>
      <c r="J72" s="73"/>
      <c r="K72" s="74"/>
      <c r="L72" s="72"/>
    </row>
    <row r="73" spans="1:12" s="25" customFormat="1" ht="14.25">
      <c r="A73" s="29"/>
      <c r="B73" s="30"/>
      <c r="C73" s="31"/>
      <c r="D73" s="32"/>
      <c r="E73" s="32"/>
      <c r="F73" s="30"/>
      <c r="G73" s="31"/>
      <c r="H73" s="33"/>
      <c r="I73" s="29"/>
      <c r="J73" s="30"/>
      <c r="K73" s="31"/>
      <c r="L73" s="33"/>
    </row>
    <row r="74" spans="1:12" s="25" customFormat="1" ht="14.25">
      <c r="A74" s="29"/>
      <c r="B74" s="30"/>
      <c r="C74" s="31"/>
      <c r="D74" s="32"/>
      <c r="E74" s="32"/>
      <c r="F74" s="30"/>
      <c r="G74" s="31"/>
      <c r="H74" s="33"/>
      <c r="I74" s="29"/>
      <c r="J74" s="30"/>
      <c r="K74" s="31"/>
      <c r="L74" s="33"/>
    </row>
    <row r="75" spans="1:12" s="25" customFormat="1" ht="14.25">
      <c r="A75" s="29"/>
      <c r="B75" s="30"/>
      <c r="C75" s="31"/>
      <c r="D75" s="32"/>
      <c r="E75" s="32"/>
      <c r="F75" s="30"/>
      <c r="G75" s="31"/>
      <c r="H75" s="33"/>
      <c r="I75" s="29"/>
      <c r="J75" s="30"/>
      <c r="K75" s="31"/>
      <c r="L75" s="33"/>
    </row>
    <row r="76" spans="1:12" s="25" customFormat="1" ht="14.25">
      <c r="A76" s="29"/>
      <c r="B76" s="30"/>
      <c r="C76" s="31"/>
      <c r="D76" s="32"/>
      <c r="E76" s="32"/>
      <c r="F76" s="30"/>
      <c r="G76" s="31"/>
      <c r="H76" s="33"/>
      <c r="I76" s="29"/>
      <c r="J76" s="30"/>
      <c r="K76" s="31"/>
      <c r="L76" s="33"/>
    </row>
    <row r="77" spans="1:12" s="25" customFormat="1" ht="14.25">
      <c r="A77" s="29"/>
      <c r="B77" s="30"/>
      <c r="C77" s="31"/>
      <c r="D77" s="32"/>
      <c r="E77" s="32"/>
      <c r="F77" s="30"/>
      <c r="G77" s="31"/>
      <c r="H77" s="33"/>
      <c r="I77" s="29"/>
      <c r="J77" s="30"/>
      <c r="K77" s="31"/>
      <c r="L77" s="33"/>
    </row>
    <row r="78" spans="1:12" s="25" customFormat="1" ht="14.25">
      <c r="A78" s="29"/>
      <c r="B78" s="30"/>
      <c r="C78" s="31"/>
      <c r="D78" s="32"/>
      <c r="E78" s="32"/>
      <c r="F78" s="30"/>
      <c r="G78" s="31"/>
      <c r="H78" s="33"/>
      <c r="I78" s="29"/>
      <c r="J78" s="30"/>
      <c r="K78" s="31"/>
      <c r="L78" s="33"/>
    </row>
    <row r="79" spans="1:12" s="25" customFormat="1" ht="14.25">
      <c r="A79" s="29"/>
      <c r="B79" s="30"/>
      <c r="C79" s="31"/>
      <c r="D79" s="32"/>
      <c r="E79" s="32"/>
      <c r="F79" s="30"/>
      <c r="G79" s="31"/>
      <c r="H79" s="33"/>
      <c r="I79" s="29"/>
      <c r="J79" s="30"/>
      <c r="K79" s="31"/>
      <c r="L79" s="33"/>
    </row>
    <row r="80" spans="1:12" s="25" customFormat="1" ht="14.25">
      <c r="A80" s="29"/>
      <c r="B80" s="30"/>
      <c r="C80" s="31"/>
      <c r="D80" s="32"/>
      <c r="E80" s="32"/>
      <c r="F80" s="30"/>
      <c r="G80" s="31"/>
      <c r="H80" s="33"/>
      <c r="I80" s="29"/>
      <c r="J80" s="30"/>
      <c r="K80" s="31"/>
      <c r="L80" s="33"/>
    </row>
    <row r="81" spans="1:12" s="25" customFormat="1" ht="14.25">
      <c r="A81" s="29"/>
      <c r="B81" s="30"/>
      <c r="C81" s="31"/>
      <c r="D81" s="32"/>
      <c r="E81" s="32"/>
      <c r="F81" s="30"/>
      <c r="G81" s="31"/>
      <c r="H81" s="33"/>
      <c r="I81" s="29"/>
      <c r="J81" s="30"/>
      <c r="K81" s="31"/>
      <c r="L81" s="33"/>
    </row>
    <row r="82" spans="1:12" s="25" customFormat="1" ht="14.25">
      <c r="A82" s="29"/>
      <c r="B82" s="30"/>
      <c r="C82" s="31"/>
      <c r="D82" s="32"/>
      <c r="E82" s="32"/>
      <c r="F82" s="30"/>
      <c r="G82" s="31"/>
      <c r="H82" s="33"/>
      <c r="I82" s="29"/>
      <c r="J82" s="30"/>
      <c r="K82" s="31"/>
      <c r="L82" s="33"/>
    </row>
    <row r="83" spans="1:12" s="25" customFormat="1" ht="14.25">
      <c r="A83" s="29"/>
      <c r="B83" s="30"/>
      <c r="C83" s="31"/>
      <c r="D83" s="32"/>
      <c r="E83" s="32"/>
      <c r="F83" s="30"/>
      <c r="G83" s="31"/>
      <c r="H83" s="33"/>
      <c r="I83" s="29"/>
      <c r="J83" s="30"/>
      <c r="K83" s="31"/>
      <c r="L83" s="33"/>
    </row>
  </sheetData>
  <sheetProtection/>
  <mergeCells count="13">
    <mergeCell ref="A2:L2"/>
    <mergeCell ref="K3:L3"/>
    <mergeCell ref="A4:D4"/>
    <mergeCell ref="E4:H4"/>
    <mergeCell ref="I4:L4"/>
    <mergeCell ref="I7:I8"/>
    <mergeCell ref="I9:I10"/>
    <mergeCell ref="J7:J8"/>
    <mergeCell ref="J9:J10"/>
    <mergeCell ref="K7:K8"/>
    <mergeCell ref="K9:K10"/>
    <mergeCell ref="L7:L8"/>
    <mergeCell ref="L9:L10"/>
  </mergeCells>
  <printOptions horizontalCentered="1"/>
  <pageMargins left="0.39305555555555555" right="0.39305555555555555" top="1.1805555555555556" bottom="0.7868055555555555" header="0.15694444444444444" footer="0.3930555555555555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C7" sqref="C7"/>
    </sheetView>
  </sheetViews>
  <sheetFormatPr defaultColWidth="8.00390625" defaultRowHeight="16.5"/>
  <cols>
    <col min="1" max="1" width="24.50390625" style="3" customWidth="1"/>
    <col min="2" max="2" width="10.75390625" style="4" customWidth="1"/>
    <col min="3" max="3" width="10.75390625" style="5" customWidth="1"/>
    <col min="4" max="4" width="9.375" style="6" customWidth="1"/>
    <col min="5" max="5" width="27.50390625" style="3" customWidth="1"/>
    <col min="6" max="6" width="11.125" style="4" customWidth="1"/>
    <col min="7" max="7" width="11.125" style="5" customWidth="1"/>
    <col min="8" max="8" width="9.375" style="6" customWidth="1"/>
    <col min="9" max="10" width="8.00390625" style="3" customWidth="1"/>
    <col min="11" max="11" width="9.00390625" style="3" bestFit="1" customWidth="1"/>
    <col min="12" max="254" width="8.00390625" style="3" customWidth="1"/>
  </cols>
  <sheetData>
    <row r="1" ht="20.25">
      <c r="A1" s="7" t="s">
        <v>138</v>
      </c>
    </row>
    <row r="2" spans="1:8" ht="36.75" customHeight="1">
      <c r="A2" s="8" t="s">
        <v>139</v>
      </c>
      <c r="B2" s="8"/>
      <c r="C2" s="8"/>
      <c r="D2" s="8"/>
      <c r="E2" s="8"/>
      <c r="F2" s="8"/>
      <c r="G2" s="8"/>
      <c r="H2" s="8"/>
    </row>
    <row r="3" spans="1:8" s="1" customFormat="1" ht="18.75" customHeight="1">
      <c r="A3" s="9" t="s">
        <v>2</v>
      </c>
      <c r="B3" s="9"/>
      <c r="C3" s="9"/>
      <c r="D3" s="9"/>
      <c r="E3" s="9"/>
      <c r="F3" s="9"/>
      <c r="G3" s="9"/>
      <c r="H3" s="9"/>
    </row>
    <row r="4" spans="1:8" s="1" customFormat="1" ht="24" customHeight="1">
      <c r="A4" s="10" t="s">
        <v>140</v>
      </c>
      <c r="B4" s="10"/>
      <c r="C4" s="10"/>
      <c r="D4" s="10"/>
      <c r="E4" s="10" t="s">
        <v>141</v>
      </c>
      <c r="F4" s="11"/>
      <c r="G4" s="11"/>
      <c r="H4" s="11"/>
    </row>
    <row r="5" spans="1:8" s="1" customFormat="1" ht="21" customHeight="1">
      <c r="A5" s="12" t="s">
        <v>142</v>
      </c>
      <c r="B5" s="12" t="s">
        <v>37</v>
      </c>
      <c r="C5" s="13" t="s">
        <v>38</v>
      </c>
      <c r="D5" s="14" t="s">
        <v>39</v>
      </c>
      <c r="E5" s="12" t="s">
        <v>142</v>
      </c>
      <c r="F5" s="12" t="s">
        <v>37</v>
      </c>
      <c r="G5" s="13" t="s">
        <v>38</v>
      </c>
      <c r="H5" s="14" t="s">
        <v>39</v>
      </c>
    </row>
    <row r="6" spans="1:8" s="1" customFormat="1" ht="27" customHeight="1">
      <c r="A6" s="12"/>
      <c r="B6" s="12"/>
      <c r="C6" s="15"/>
      <c r="D6" s="14"/>
      <c r="E6" s="12"/>
      <c r="F6" s="12"/>
      <c r="G6" s="15"/>
      <c r="H6" s="14"/>
    </row>
    <row r="7" spans="1:8" s="1" customFormat="1" ht="27" customHeight="1">
      <c r="A7" s="16" t="s">
        <v>143</v>
      </c>
      <c r="B7" s="17">
        <v>900</v>
      </c>
      <c r="C7" s="17">
        <v>900</v>
      </c>
      <c r="D7" s="18">
        <f>C7-B7</f>
        <v>0</v>
      </c>
      <c r="E7" s="16" t="s">
        <v>144</v>
      </c>
      <c r="F7" s="17">
        <v>37</v>
      </c>
      <c r="G7" s="17">
        <v>37</v>
      </c>
      <c r="H7" s="18">
        <f>G7-F7</f>
        <v>0</v>
      </c>
    </row>
    <row r="8" spans="1:8" s="1" customFormat="1" ht="27" customHeight="1">
      <c r="A8" s="16" t="s">
        <v>145</v>
      </c>
      <c r="B8" s="17"/>
      <c r="C8" s="17"/>
      <c r="D8" s="18">
        <f aca="true" t="shared" si="0" ref="D8:D17">C8-B8</f>
        <v>0</v>
      </c>
      <c r="E8" s="16" t="s">
        <v>146</v>
      </c>
      <c r="F8" s="17"/>
      <c r="G8" s="17"/>
      <c r="H8" s="18">
        <f aca="true" t="shared" si="1" ref="H8:H17">G8-F8</f>
        <v>0</v>
      </c>
    </row>
    <row r="9" spans="1:8" s="1" customFormat="1" ht="27" customHeight="1">
      <c r="A9" s="16" t="s">
        <v>147</v>
      </c>
      <c r="B9" s="17"/>
      <c r="C9" s="17"/>
      <c r="D9" s="18">
        <f t="shared" si="0"/>
        <v>0</v>
      </c>
      <c r="E9" s="16" t="s">
        <v>148</v>
      </c>
      <c r="F9" s="17"/>
      <c r="G9" s="17"/>
      <c r="H9" s="18">
        <f t="shared" si="1"/>
        <v>0</v>
      </c>
    </row>
    <row r="10" spans="1:8" s="1" customFormat="1" ht="27" customHeight="1">
      <c r="A10" s="16" t="s">
        <v>149</v>
      </c>
      <c r="B10" s="17"/>
      <c r="C10" s="17"/>
      <c r="D10" s="18">
        <f t="shared" si="0"/>
        <v>0</v>
      </c>
      <c r="E10" s="16" t="s">
        <v>150</v>
      </c>
      <c r="F10" s="17"/>
      <c r="G10" s="17"/>
      <c r="H10" s="18">
        <f t="shared" si="1"/>
        <v>0</v>
      </c>
    </row>
    <row r="11" spans="1:8" s="1" customFormat="1" ht="27" customHeight="1">
      <c r="A11" s="16" t="s">
        <v>151</v>
      </c>
      <c r="B11" s="17"/>
      <c r="C11" s="17"/>
      <c r="D11" s="18">
        <f t="shared" si="0"/>
        <v>0</v>
      </c>
      <c r="E11" s="16"/>
      <c r="F11" s="17"/>
      <c r="G11" s="17"/>
      <c r="H11" s="18">
        <f t="shared" si="1"/>
        <v>0</v>
      </c>
    </row>
    <row r="12" spans="1:8" s="2" customFormat="1" ht="27" customHeight="1">
      <c r="A12" s="10" t="s">
        <v>152</v>
      </c>
      <c r="B12" s="19">
        <f>SUM(B7:B11)</f>
        <v>900</v>
      </c>
      <c r="C12" s="19">
        <f>SUM(C7:C11)</f>
        <v>900</v>
      </c>
      <c r="D12" s="20">
        <f t="shared" si="0"/>
        <v>0</v>
      </c>
      <c r="E12" s="10" t="s">
        <v>153</v>
      </c>
      <c r="F12" s="19">
        <f>SUM(F7:F11)</f>
        <v>37</v>
      </c>
      <c r="G12" s="19">
        <f>SUM(G7:G11)</f>
        <v>37</v>
      </c>
      <c r="H12" s="20">
        <f t="shared" si="1"/>
        <v>0</v>
      </c>
    </row>
    <row r="13" spans="1:8" s="1" customFormat="1" ht="27" customHeight="1">
      <c r="A13" s="16" t="s">
        <v>154</v>
      </c>
      <c r="B13" s="17">
        <v>15</v>
      </c>
      <c r="C13" s="17">
        <v>15</v>
      </c>
      <c r="D13" s="18">
        <f t="shared" si="0"/>
        <v>0</v>
      </c>
      <c r="E13" s="16" t="s">
        <v>155</v>
      </c>
      <c r="F13" s="17"/>
      <c r="G13" s="17"/>
      <c r="H13" s="18">
        <f t="shared" si="1"/>
        <v>0</v>
      </c>
    </row>
    <row r="14" spans="1:8" s="1" customFormat="1" ht="27" customHeight="1">
      <c r="A14" s="16" t="s">
        <v>156</v>
      </c>
      <c r="B14" s="21"/>
      <c r="C14" s="21"/>
      <c r="D14" s="18">
        <f t="shared" si="0"/>
        <v>0</v>
      </c>
      <c r="E14" s="16" t="s">
        <v>157</v>
      </c>
      <c r="F14" s="21"/>
      <c r="G14" s="21"/>
      <c r="H14" s="18">
        <f t="shared" si="1"/>
        <v>0</v>
      </c>
    </row>
    <row r="15" spans="1:8" s="1" customFormat="1" ht="27" customHeight="1">
      <c r="A15" s="16" t="s">
        <v>158</v>
      </c>
      <c r="B15" s="17">
        <v>22</v>
      </c>
      <c r="C15" s="17">
        <v>22</v>
      </c>
      <c r="D15" s="18">
        <f t="shared" si="0"/>
        <v>0</v>
      </c>
      <c r="E15" s="16" t="s">
        <v>159</v>
      </c>
      <c r="F15" s="17">
        <v>900</v>
      </c>
      <c r="G15" s="17">
        <v>900</v>
      </c>
      <c r="H15" s="18">
        <f t="shared" si="1"/>
        <v>0</v>
      </c>
    </row>
    <row r="16" spans="1:8" s="1" customFormat="1" ht="27" customHeight="1">
      <c r="A16" s="21"/>
      <c r="B16" s="21"/>
      <c r="C16" s="21"/>
      <c r="D16" s="18">
        <f t="shared" si="0"/>
        <v>0</v>
      </c>
      <c r="E16" s="16" t="s">
        <v>160</v>
      </c>
      <c r="F16" s="21"/>
      <c r="G16" s="21"/>
      <c r="H16" s="18">
        <f t="shared" si="1"/>
        <v>0</v>
      </c>
    </row>
    <row r="17" spans="1:8" s="2" customFormat="1" ht="25.5" customHeight="1">
      <c r="A17" s="10" t="s">
        <v>161</v>
      </c>
      <c r="B17" s="19">
        <f>B15+B14+B13+B12</f>
        <v>937</v>
      </c>
      <c r="C17" s="19">
        <f>C15+C14+C13+C12</f>
        <v>937</v>
      </c>
      <c r="D17" s="20">
        <f t="shared" si="0"/>
        <v>0</v>
      </c>
      <c r="E17" s="10" t="s">
        <v>162</v>
      </c>
      <c r="F17" s="19">
        <f>SUM(F12:F16)</f>
        <v>937</v>
      </c>
      <c r="G17" s="19">
        <f>SUM(G12:G16)</f>
        <v>937</v>
      </c>
      <c r="H17" s="20">
        <f t="shared" si="1"/>
        <v>0</v>
      </c>
    </row>
    <row r="18" spans="2:8" s="1" customFormat="1" ht="22.5" customHeight="1">
      <c r="B18" s="22"/>
      <c r="C18" s="23"/>
      <c r="D18" s="24"/>
      <c r="F18" s="22"/>
      <c r="G18" s="23"/>
      <c r="H18" s="24"/>
    </row>
    <row r="19" spans="2:8" s="1" customFormat="1" ht="12">
      <c r="B19" s="22"/>
      <c r="C19" s="23"/>
      <c r="D19" s="24"/>
      <c r="F19" s="22"/>
      <c r="G19" s="23"/>
      <c r="H19" s="24"/>
    </row>
  </sheetData>
  <sheetProtection/>
  <mergeCells count="12">
    <mergeCell ref="A2:H2"/>
    <mergeCell ref="A3:H3"/>
    <mergeCell ref="A4:D4"/>
    <mergeCell ref="E4:H4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05555555555555" right="0.39305555555555555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汪清华</dc:creator>
  <cp:keywords/>
  <dc:description/>
  <cp:lastModifiedBy>DELL</cp:lastModifiedBy>
  <dcterms:created xsi:type="dcterms:W3CDTF">2019-06-13T10:36:58Z</dcterms:created>
  <dcterms:modified xsi:type="dcterms:W3CDTF">2022-12-27T09:13:46Z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I">
    <vt:lpwstr>AFA53B40ABB047BABB412448643B5129</vt:lpwstr>
  </property>
</Properties>
</file>